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a.ustinova\Desktop\DIV\DIV_calen_final_version\"/>
    </mc:Choice>
  </mc:AlternateContent>
  <bookViews>
    <workbookView xWindow="735" yWindow="210" windowWidth="20730" windowHeight="11760" tabRatio="665"/>
  </bookViews>
  <sheets>
    <sheet name="Дивиденды" sheetId="1" r:id="rId1"/>
    <sheet name="Правила выплаты дивидендов" sheetId="2" r:id="rId2"/>
    <sheet name="на сайт" sheetId="3" state="hidden" r:id="rId3"/>
  </sheets>
  <calcPr calcId="152511"/>
</workbook>
</file>

<file path=xl/calcChain.xml><?xml version="1.0" encoding="utf-8"?>
<calcChain xmlns="http://schemas.openxmlformats.org/spreadsheetml/2006/main">
  <c r="AF9" i="1" l="1"/>
  <c r="AF31" i="1"/>
  <c r="AF40" i="1"/>
  <c r="AF36" i="1"/>
  <c r="AE30" i="1"/>
  <c r="AC30" i="1"/>
  <c r="AF30" i="1" l="1"/>
  <c r="AE45" i="1"/>
  <c r="AA9" i="1"/>
  <c r="AE29" i="1"/>
  <c r="AE50" i="1"/>
  <c r="AF12" i="1"/>
  <c r="AC6" i="1" l="1"/>
  <c r="AF6" i="1" s="1"/>
  <c r="AF4" i="1"/>
  <c r="AC39" i="1"/>
  <c r="AF39" i="1" s="1"/>
  <c r="AB3" i="1" l="1"/>
  <c r="AF3" i="1" s="1"/>
  <c r="AF41" i="1" l="1"/>
  <c r="AF13" i="1"/>
  <c r="AF8" i="1"/>
  <c r="AF7" i="1"/>
  <c r="AF29" i="1"/>
  <c r="AF15" i="1"/>
  <c r="AC53" i="1"/>
  <c r="AC55" i="1"/>
  <c r="AF27" i="1"/>
  <c r="AF26" i="1"/>
  <c r="AF35" i="1"/>
  <c r="AF37" i="1"/>
  <c r="AF5" i="1"/>
  <c r="AF50" i="1"/>
  <c r="AF49" i="1"/>
  <c r="AF47" i="1"/>
  <c r="AF45" i="1"/>
  <c r="AF20" i="1"/>
  <c r="AF19" i="1"/>
  <c r="AF18" i="1"/>
  <c r="AF17" i="1"/>
  <c r="AF38" i="1"/>
  <c r="AF53" i="1" l="1"/>
  <c r="AF55" i="1"/>
  <c r="AC51" i="1"/>
  <c r="AF32" i="1" l="1"/>
  <c r="Y28" i="1" l="1"/>
  <c r="AD5" i="1" l="1"/>
  <c r="AF46" i="1"/>
  <c r="AF44" i="1"/>
  <c r="AF43" i="1"/>
  <c r="AC42" i="1"/>
  <c r="AF42" i="1" l="1"/>
  <c r="AF16" i="1"/>
  <c r="AC34" i="1"/>
  <c r="AF34" i="1" s="1"/>
  <c r="AB52" i="1"/>
  <c r="AF51" i="1"/>
  <c r="AF52" i="1" l="1"/>
  <c r="AB36" i="1"/>
  <c r="AA33" i="1"/>
  <c r="AB33" i="1"/>
  <c r="AF33" i="1" s="1"/>
  <c r="AC2" i="1" l="1"/>
  <c r="AF2" i="1" l="1"/>
  <c r="N3" i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3" authorId="1" shapeId="0">
      <text>
        <r>
          <rPr>
            <sz val="9"/>
            <color indexed="81"/>
            <rFont val="Tahoma"/>
            <charset val="1"/>
          </rPr>
          <t>Цена закрытия на 18.06.2015</t>
        </r>
      </text>
    </comment>
    <comment ref="AE4" authorId="1" shapeId="0">
      <text>
        <r>
          <rPr>
            <sz val="9"/>
            <color indexed="81"/>
            <rFont val="Tahoma"/>
            <charset val="1"/>
          </rPr>
          <t>Цена закрытия на 03.06.2015</t>
        </r>
      </text>
    </comment>
    <comment ref="AE5" authorId="1" shapeId="0">
      <text>
        <r>
          <rPr>
            <sz val="9"/>
            <color indexed="81"/>
            <rFont val="Tahoma"/>
            <charset val="1"/>
          </rPr>
          <t>Цена закрытия 11.06.2015</t>
        </r>
      </text>
    </comment>
    <comment ref="AE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E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E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E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E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E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E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E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E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E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E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E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E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E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<sst xmlns="http://schemas.openxmlformats.org/spreadsheetml/2006/main" count="951" uniqueCount="341">
  <si>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</si>
  <si>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</si>
  <si>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</si>
  <si>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</si>
  <si>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</si>
  <si>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</si>
  <si>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</si>
  <si>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</si>
  <si>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</si>
  <si>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</si>
  <si>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</si>
  <si>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</si>
  <si>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</si>
  <si>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</si>
  <si>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</si>
  <si>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</si>
  <si>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</si>
  <si>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</si>
  <si>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</si>
  <si>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</si>
  <si>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</si>
  <si>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</si>
  <si>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</si>
  <si>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</si>
  <si>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</si>
  <si>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</si>
  <si>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</si>
  <si>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</si>
  <si>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</si>
  <si>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</si>
  <si>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</si>
  <si>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</si>
  <si>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</si>
  <si>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</si>
  <si>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</si>
  <si>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</si>
  <si>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</si>
  <si>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</si>
  <si>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</si>
  <si>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</si>
  <si>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</si>
  <si>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</si>
  <si>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</si>
  <si>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</si>
  <si>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</si>
  <si>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</si>
  <si>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</si>
  <si>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</si>
  <si>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</si>
  <si>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</si>
  <si>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</si>
  <si>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</si>
  <si>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</si>
  <si>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</si>
  <si>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</si>
  <si>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</si>
  <si>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</si>
  <si>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</si>
  <si>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</si>
  <si>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</si>
  <si>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</si>
  <si>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</si>
  <si>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</si>
  <si>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</si>
  <si>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</si>
  <si>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</si>
  <si>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</si>
  <si>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</si>
  <si>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</si>
  <si>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</si>
  <si>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</si>
  <si>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</si>
  <si>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</si>
  <si>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</si>
  <si>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</si>
  <si>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</si>
  <si>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</si>
  <si>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</si>
  <si>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</si>
  <si>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</si>
  <si>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</si>
  <si>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</si>
  <si>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</si>
  <si>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</si>
  <si>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</si>
  <si>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</si>
  <si>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</si>
  <si>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</si>
  <si>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</si>
  <si>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</si>
  <si>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</si>
  <si>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</si>
  <si>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</si>
  <si>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</si>
  <si>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</si>
  <si>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</si>
  <si>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</si>
  <si>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</si>
  <si>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</si>
  <si>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</si>
  <si>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</si>
  <si>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</si>
  <si>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</si>
  <si>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</si>
  <si>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</si>
  <si>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</si>
  <si>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</si>
  <si>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</si>
  <si>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</si>
  <si>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</si>
  <si>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</si>
  <si>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</si>
  <si>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</si>
  <si>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</si>
  <si>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</si>
  <si>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</si>
  <si>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</si>
  <si>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</si>
  <si>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</si>
  <si>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</si>
  <si>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</si>
  <si>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</si>
  <si>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</si>
  <si>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</si>
  <si>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</si>
  <si>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</si>
  <si>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</si>
  <si>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</si>
  <si>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</si>
  <si>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</si>
  <si>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</si>
  <si>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</si>
  <si>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</si>
  <si>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</si>
  <si>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</si>
  <si>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</si>
  <si>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</si>
  <si>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</si>
  <si>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</si>
  <si>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</si>
  <si>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</si>
  <si>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</si>
  <si>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</si>
  <si>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</si>
  <si>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</si>
  <si>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</si>
  <si>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</si>
  <si>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</si>
  <si>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</si>
  <si>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</si>
  <si>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</si>
  <si>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</si>
  <si>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</si>
  <si>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</si>
  <si>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</si>
  <si>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</si>
  <si>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</si>
  <si>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</si>
  <si>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</si>
  <si>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</si>
  <si>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</si>
  <si>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</si>
  <si>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</si>
  <si>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</si>
  <si>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</si>
  <si>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</si>
  <si>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</si>
  <si>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</si>
  <si>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</si>
  <si>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</si>
  <si>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</si>
  <si>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</si>
  <si>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</si>
  <si>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</si>
  <si>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</si>
  <si>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</si>
  <si>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</si>
  <si>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</si>
  <si>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</si>
  <si>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</si>
  <si>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</si>
  <si>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</si>
  <si>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</si>
  <si>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</si>
  <si>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</si>
  <si>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</si>
  <si>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</si>
  <si>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</si>
  <si>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</si>
  <si>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</si>
  <si>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</si>
  <si>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</si>
  <si>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</si>
  <si>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</si>
  <si>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</si>
  <si>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</si>
  <si>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</si>
  <si>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</si>
  <si>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</si>
  <si>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</si>
  <si>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</si>
  <si>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</si>
  <si>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</si>
  <si>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</si>
  <si>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</si>
  <si>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</si>
  <si>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</si>
  <si>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</si>
  <si>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</si>
  <si>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</si>
  <si>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</si>
  <si>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</si>
  <si>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</si>
  <si>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</si>
  <si>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</si>
  <si>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</si>
  <si>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</si>
  <si>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</si>
  <si>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</si>
  <si>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</si>
  <si>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</si>
  <si>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</si>
  <si>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</si>
  <si>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</si>
  <si>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</si>
  <si>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</si>
  <si>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</si>
  <si>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</si>
  <si>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</si>
  <si>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</si>
  <si>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</si>
  <si>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</si>
  <si>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</si>
  <si>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</si>
  <si>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</si>
  <si>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</si>
  <si>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</si>
  <si>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</si>
  <si>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</si>
  <si>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</si>
  <si>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</si>
  <si>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</si>
  <si>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</si>
  <si>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</si>
  <si>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</si>
  <si>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</si>
  <si>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</si>
  <si>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</si>
  <si>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</si>
  <si>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</si>
  <si>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</si>
  <si>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</si>
  <si>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</si>
  <si>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</si>
  <si>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</si>
  <si>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</si>
  <si>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</si>
  <si>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</si>
  <si>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</si>
  <si>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</si>
  <si>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</si>
  <si>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</si>
  <si>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</si>
  <si>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</si>
  <si>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</si>
  <si>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</si>
  <si>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</si>
  <si>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</si>
  <si>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</si>
  <si>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</si>
  <si>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</si>
  <si>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</si>
  <si>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</si>
  <si>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</si>
  <si>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</si>
  <si>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</si>
  <si>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</si>
  <si>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</si>
  <si>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</si>
  <si>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</si>
  <si>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</si>
  <si>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</si>
  <si>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</si>
  <si>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</si>
  <si>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</si>
  <si>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</si>
  <si>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</si>
  <si>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</si>
  <si>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</si>
  <si>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</si>
  <si>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</si>
  <si>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</si>
  <si>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</si>
  <si>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</si>
  <si>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</si>
  <si>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</si>
  <si>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</si>
  <si>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</si>
  <si>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</si>
  <si>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</si>
  <si>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</si>
  <si>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</si>
  <si>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</si>
  <si>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</si>
  <si>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</si>
  <si>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</si>
  <si>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</si>
  <si>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</si>
  <si>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</si>
  <si>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</si>
  <si>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</si>
  <si>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</si>
  <si>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</si>
  <si>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</si>
  <si>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</si>
  <si>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</si>
  <si>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</si>
  <si>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</si>
  <si>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</si>
  <si>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</si>
  <si>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>Дивиденды на 
акцию
 (1 кв. 2015 г.),
руб.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</si>
  <si>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</si>
  <si>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</si>
  <si>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</si>
  <si>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</si>
  <si>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</si>
  <si>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</si>
  <si>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</si>
  <si>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</si>
  <si>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</si>
  <si>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</si>
  <si>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</si>
  <si>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</si>
  <si>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</si>
  <si>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>Совет директоров «ФосАгро» на заседании 28 мая 2015 г. рекомендовал акционерам утвердить дивиденды за 1 квартал 2015 г. из расчета 48 рублей на обыкновенную акцию. Акционеры проведут голосование по выплате дивидендов на внеочередном собрании акционеров 14 июля 2015 г. Дата закрытия рееста под дивиденды 25.07.2015.</t>
  </si>
  <si>
    <t>48*</t>
  </si>
  <si>
    <t>Данный цвет обозначает размер дивидендов, выплачиваемых в 2015 году.</t>
  </si>
  <si>
    <t xml:space="preserve">М.Видео </t>
  </si>
  <si>
    <t>Цена акции на 29.06.2015**
(руб.)</t>
  </si>
  <si>
    <t>**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</si>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</sst>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38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1" fontId="32" fillId="0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25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</cellXfs>
  <cellStyles count="3">
    <cellStyle name="Hyperlink" xfId="1" builtinId="8"/>
    <cellStyle name="Normal" xfId="0" builtinId="0"/>
    <cellStyle name="Percent" xfId="2" builtinId="5"/>
  </cellStyles>
  <dxfs count="61"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BCBCBB"/>
      <color rgb="FF94005F"/>
      <color rgb="FFD499BF"/>
      <color rgb="FFD8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AF55" totalsRowShown="0" headerRowDxfId="53" dataDxfId="51" headerRowBorderDxfId="52" tableBorderDxfId="50">
  <autoFilter ref="B1:AF55"/>
  <sortState ref="B2:AF52">
    <sortCondition descending="1" ref="V1:V55"/>
  </sortState>
  <tableColumns count="31">
    <tableColumn id="1" name="Название _x000a_компании" dataDxfId="49"/>
    <tableColumn id="2" name="Тикер" dataDxfId="48"/>
    <tableColumn id="3" name="Ссылка на первоисточник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5" name="Дата проведения собрания акционеров " dataDxfId="30"/>
    <tableColumn id="24" name="Дата закрытия реестра под дивиденды " dataDxfId="29"/>
    <tableColumn id="11" name="Дивиденды на акцию_x000a_ (1 кв.2014 г.), руб." dataDxfId="28"/>
    <tableColumn id="9" name="Дивиденды на акцию _x000a_(2 кв.2014 г.), руб." dataDxfId="27"/>
    <tableColumn id="22" name="Дивиденды на акцию _x000a_(1 полугодие _x000a_2014 год), руб." dataDxfId="26"/>
    <tableColumn id="13" name="Дивиденды на акцию_x000a_ (3 кв. 2014 год), руб." dataDxfId="25"/>
    <tableColumn id="7" name="Дивиденды на акцию_x000a_ (9 мес. 2014 года), руб" dataDxfId="24"/>
    <tableColumn id="26" name="Дивиденды на акцию _x000a_(2 полугодие _x000a_2014 год), руб." dataDxfId="23"/>
    <tableColumn id="15" name="Дивиденды на акцию _x000a_(2014 год), руб." dataDxfId="22"/>
    <tableColumn id="34" name="Дивиденды на _x000a_акцию_x000a_ (1 кв. 2015 г.),_x000a_руб." dataDxfId="21"/>
    <tableColumn id="29" name="Цена акции на 29.06.2015**_x000a_(руб.)" dataDxfId="20"/>
    <tableColumn id="32" name="Дивидендная_x000a_ доходность_x000a_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9" dataDxfId="17" headerRowBorderDxfId="18" tableBorderDxfId="16">
  <autoFilter ref="B1:P59"/>
  <tableColumns count="15">
    <tableColumn id="1" name="Название компании" dataDxfId="15">
      <calculatedColumnFormula>Таблица1[[#This Row],[Название 
компании]]</calculatedColumnFormula>
    </tableColumn>
    <tableColumn id="2" name="Тикер" dataDxfId="14"/>
    <tableColumn id="3" name="Ссылка на первоист." dataDxfId="13"/>
    <tableColumn id="4" name="Дата закрытия реестра под ГОСА" dataDxfId="12"/>
    <tableColumn id="5" name="Дата проведения ГОСА" dataDxfId="11">
      <calculatedColumnFormula>Таблица1[[#This Row],[Дата проведения ГОСА]]</calculatedColumnFormula>
    </tableColumn>
    <tableColumn id="8" name="Дата закрытия реестра под дивиденды" dataDxfId="10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9">
      <calculatedColumnFormula>#REF!</calculatedColumnFormula>
    </tableColumn>
    <tableColumn id="9" name="Дата выплаты дивидендов для прочих акционеров" dataDxfId="8">
      <calculatedColumnFormula>#REF!</calculatedColumnFormula>
    </tableColumn>
    <tableColumn id="11" name="Тип " dataDxfId="7">
      <calculatedColumnFormula>#REF!</calculatedColumnFormula>
    </tableColumn>
    <tableColumn id="15" name="Промежуточные дивиденды на акцию, руб" dataDxfId="6"/>
    <tableColumn id="12" name="Дивиденды на акцию, руб." dataDxfId="5"/>
    <tableColumn id="13" name="Дивидендная доходность (ожидаемая), %" dataDxfId="4"/>
    <tableColumn id="16" name="Суммарные дивиденды на акцию, руб" dataDxfId="3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2"/>
    <tableColumn id="6" name="Дивид. доходность, % 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1WK-AKMyf8U22ROTz1MnMDw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e-disclosure.ru/portal/event.aspx?EventId=aLs-CM-CT9O0C5aoXlfnob4w-B-B" TargetMode="External"/><Relationship Id="rId42" Type="http://schemas.openxmlformats.org/officeDocument/2006/relationships/hyperlink" Target="http://www.eon-russia.ru/pressroom/news/488644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N5zC8v8LR0OkRDiPjkbeCg-B-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cQEYMGyHak2kXUGkxTv1-Ag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-C1XiW5-AnEkmDNRAOARB2YA-B-B" TargetMode="External"/><Relationship Id="rId40" Type="http://schemas.openxmlformats.org/officeDocument/2006/relationships/hyperlink" Target="http://www.e-disclosure.ru/portal/event.aspx?EventId=EMy3zLuWNke157jN4DhZLw-B-B" TargetMode="External"/><Relationship Id="rId45" Type="http://schemas.openxmlformats.org/officeDocument/2006/relationships/hyperlink" Target="http://www.e-disclosure.ru/portal/event.aspx?EventId=SP0wGvGetEerUC4dZRraBQ-B-B" TargetMode="Externa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t-ATQVqvImEa7BBELAR0jsg-B-B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mMOh7bJWEkm3SJaaxcAjwQ-B-B" TargetMode="Externa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pJIonGuR0Kdu-ATD4a4qqA-B-B" TargetMode="External"/><Relationship Id="rId43" Type="http://schemas.openxmlformats.org/officeDocument/2006/relationships/hyperlink" Target="http://www.e-disclosure.ru/portal/event.aspx?EventId=oJnUIiEjlEWzQEz4nY7eWg-B-B" TargetMode="External"/><Relationship Id="rId48" Type="http://schemas.openxmlformats.org/officeDocument/2006/relationships/table" Target="../tables/table1.xml"/><Relationship Id="rId8" Type="http://schemas.openxmlformats.org/officeDocument/2006/relationships/hyperlink" Target="http://www.polymetal.ru/~/media/Files/P/Polymetal/Attachments/pdf/AGM/2014/Notice%20of%20Annual%20General%20Meeting__ru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N746"/>
  <sheetViews>
    <sheetView tabSelected="1" topLeftCell="B1" zoomScaleNormal="100" workbookViewId="0">
      <pane xSplit="1" ySplit="1" topLeftCell="C29" activePane="bottomRight" state="frozen"/>
      <selection activeCell="B1" sqref="B1"/>
      <selection pane="topRight" activeCell="C1" sqref="C1"/>
      <selection pane="bottomLeft" activeCell="B2" sqref="B2"/>
      <selection pane="bottomRight" activeCell="AE11" sqref="AE11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2" customWidth="1"/>
    <col min="3" max="3" width="9.85546875" style="110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3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8.140625" style="110" customWidth="1"/>
    <col min="22" max="22" width="13.28515625" style="110" customWidth="1"/>
    <col min="23" max="23" width="16.28515625" style="110" customWidth="1"/>
    <col min="24" max="24" width="15" style="110" customWidth="1"/>
    <col min="25" max="25" width="16.85546875" style="110" customWidth="1"/>
    <col min="26" max="26" width="12.85546875" style="110" customWidth="1"/>
    <col min="27" max="27" width="21" style="110" customWidth="1"/>
    <col min="28" max="28" width="21.28515625" style="110" customWidth="1"/>
    <col min="29" max="29" width="16.5703125" style="111" bestFit="1" customWidth="1"/>
    <col min="30" max="30" width="16.140625" style="4" customWidth="1"/>
    <col min="31" max="31" width="17.7109375" style="4" customWidth="1"/>
    <col min="32" max="32" width="14.7109375" style="239" customWidth="1"/>
    <col min="33" max="16384" width="9.140625" style="4"/>
  </cols>
  <sheetData>
    <row r="1" spans="1:40" s="3" customFormat="1" ht="84" customHeight="1" x14ac:dyDescent="0.25">
      <c r="A1" s="2" t="s">
        <v>2</v>
      </c>
      <c r="B1" s="105" t="s">
        <v>271</v>
      </c>
      <c r="C1" s="114" t="s">
        <v>93</v>
      </c>
      <c r="D1" s="114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4" t="s">
        <v>255</v>
      </c>
      <c r="Q1" s="106" t="s">
        <v>199</v>
      </c>
      <c r="R1" s="106" t="s">
        <v>200</v>
      </c>
      <c r="S1" s="114" t="s">
        <v>266</v>
      </c>
      <c r="T1" s="114" t="s">
        <v>267</v>
      </c>
      <c r="U1" s="114" t="s">
        <v>272</v>
      </c>
      <c r="V1" s="114" t="s">
        <v>263</v>
      </c>
      <c r="W1" s="114" t="s">
        <v>275</v>
      </c>
      <c r="X1" s="114" t="s">
        <v>274</v>
      </c>
      <c r="Y1" s="114" t="s">
        <v>269</v>
      </c>
      <c r="Z1" s="114" t="s">
        <v>329</v>
      </c>
      <c r="AA1" s="114" t="s">
        <v>270</v>
      </c>
      <c r="AB1" s="114" t="s">
        <v>315</v>
      </c>
      <c r="AC1" s="114" t="s">
        <v>328</v>
      </c>
      <c r="AD1" s="114" t="s">
        <v>320</v>
      </c>
      <c r="AE1" s="114" t="s">
        <v>338</v>
      </c>
      <c r="AF1" s="220" t="s">
        <v>322</v>
      </c>
    </row>
    <row r="2" spans="1:40" outlineLevel="1" x14ac:dyDescent="0.25">
      <c r="A2" s="8" t="s">
        <v>4</v>
      </c>
      <c r="B2" s="163" t="s">
        <v>103</v>
      </c>
      <c r="C2" s="157" t="s">
        <v>3</v>
      </c>
      <c r="D2" s="117" t="s">
        <v>135</v>
      </c>
      <c r="E2" s="118">
        <v>41767</v>
      </c>
      <c r="F2" s="118">
        <v>41817</v>
      </c>
      <c r="G2" s="118">
        <v>41837</v>
      </c>
      <c r="H2" s="119"/>
      <c r="I2" s="119"/>
      <c r="J2" s="119"/>
      <c r="K2" s="119"/>
      <c r="L2" s="119"/>
      <c r="M2" s="119"/>
      <c r="N2" s="120">
        <v>7.2</v>
      </c>
      <c r="O2" s="121">
        <v>146.52000000000001</v>
      </c>
      <c r="P2" s="122">
        <v>4.9140049140049137E-2</v>
      </c>
      <c r="Q2" s="123" t="s">
        <v>201</v>
      </c>
      <c r="R2" s="123" t="s">
        <v>202</v>
      </c>
      <c r="S2" s="124"/>
      <c r="T2" s="124"/>
      <c r="U2" s="167">
        <v>42181</v>
      </c>
      <c r="V2" s="167">
        <v>42201</v>
      </c>
      <c r="W2" s="167" t="s">
        <v>273</v>
      </c>
      <c r="X2" s="167" t="s">
        <v>273</v>
      </c>
      <c r="Y2" s="167" t="s">
        <v>273</v>
      </c>
      <c r="Z2" s="168" t="s">
        <v>273</v>
      </c>
      <c r="AA2" s="167" t="s">
        <v>273</v>
      </c>
      <c r="AB2" s="167" t="s">
        <v>273</v>
      </c>
      <c r="AC2" s="169">
        <f xml:space="preserve"> 7.2</f>
        <v>7.2</v>
      </c>
      <c r="AD2" s="168" t="s">
        <v>273</v>
      </c>
      <c r="AE2" s="170">
        <v>143.59</v>
      </c>
      <c r="AF2" s="231">
        <f>Таблица1[[#This Row],[Дивиденды на акцию 
(2014 год), руб.]]/Таблица1[[#This Row],[Цена акции на 29.06.2015**
(руб.)]]</f>
        <v>5.0142767602200711E-2</v>
      </c>
      <c r="AL2" s="109"/>
    </row>
    <row r="3" spans="1:40" x14ac:dyDescent="0.25">
      <c r="A3" s="8"/>
      <c r="B3" s="165" t="s">
        <v>187</v>
      </c>
      <c r="C3" s="158" t="s">
        <v>188</v>
      </c>
      <c r="D3" s="125" t="s">
        <v>306</v>
      </c>
      <c r="E3" s="126">
        <v>41747</v>
      </c>
      <c r="F3" s="126">
        <v>41796</v>
      </c>
      <c r="G3" s="126">
        <v>41813</v>
      </c>
      <c r="H3" s="127"/>
      <c r="I3" s="127">
        <v>4.09</v>
      </c>
      <c r="J3" s="127"/>
      <c r="K3" s="128"/>
      <c r="L3" s="128"/>
      <c r="M3" s="128">
        <v>5.29</v>
      </c>
      <c r="N3" s="128">
        <f>SUM(Таблица1[[#This Row],[Дивиденды на акцию (2 кв.2013 год), руб.]:[Годовые дивиденды на акцию  (2013 год), руб]])</f>
        <v>9.379999999999999</v>
      </c>
      <c r="O3" s="128">
        <v>153.5</v>
      </c>
      <c r="P3" s="129">
        <v>3.446254071661238E-2</v>
      </c>
      <c r="Q3" s="126" t="s">
        <v>226</v>
      </c>
      <c r="R3" s="130" t="s">
        <v>216</v>
      </c>
      <c r="S3" s="131">
        <v>41874</v>
      </c>
      <c r="T3" s="131">
        <v>41912</v>
      </c>
      <c r="U3" s="171" t="s">
        <v>293</v>
      </c>
      <c r="V3" s="171" t="s">
        <v>298</v>
      </c>
      <c r="W3" s="172" t="s">
        <v>273</v>
      </c>
      <c r="X3" s="172" t="s">
        <v>273</v>
      </c>
      <c r="Y3" s="173">
        <v>4.62</v>
      </c>
      <c r="Z3" s="173" t="s">
        <v>273</v>
      </c>
      <c r="AA3" s="173" t="s">
        <v>273</v>
      </c>
      <c r="AB3" s="174">
        <f>1.85</f>
        <v>1.85</v>
      </c>
      <c r="AC3" s="171" t="s">
        <v>273</v>
      </c>
      <c r="AD3" s="173" t="s">
        <v>273</v>
      </c>
      <c r="AE3" s="175">
        <v>140.5</v>
      </c>
      <c r="AF3" s="232">
        <f>Таблица1[[#This Row],[Дивиденды на акцию 
(2 полугодие 
2014 год), руб.]]/Таблица1[[#This Row],[Цена акции на 29.06.2015**
(руб.)]]</f>
        <v>1.3167259786476869E-2</v>
      </c>
      <c r="AG3" s="209"/>
      <c r="AH3" s="209"/>
      <c r="AI3" s="209"/>
      <c r="AJ3" s="209"/>
      <c r="AK3" s="209"/>
      <c r="AL3" s="209"/>
      <c r="AM3" s="209"/>
      <c r="AN3" s="209"/>
    </row>
    <row r="4" spans="1:40" outlineLevel="1" x14ac:dyDescent="0.25">
      <c r="A4" s="9" t="s">
        <v>6</v>
      </c>
      <c r="B4" s="165" t="s">
        <v>321</v>
      </c>
      <c r="C4" s="159" t="s">
        <v>45</v>
      </c>
      <c r="D4" s="132" t="s">
        <v>135</v>
      </c>
      <c r="E4" s="126">
        <v>41753</v>
      </c>
      <c r="F4" s="126">
        <v>41801</v>
      </c>
      <c r="G4" s="126">
        <v>41813</v>
      </c>
      <c r="H4" s="127">
        <v>0.43</v>
      </c>
      <c r="I4" s="127">
        <v>2.0299999999999998</v>
      </c>
      <c r="J4" s="127"/>
      <c r="K4" s="127">
        <v>2.0099999999999998</v>
      </c>
      <c r="L4" s="127"/>
      <c r="M4" s="127"/>
      <c r="N4" s="133">
        <v>3.83</v>
      </c>
      <c r="O4" s="133">
        <v>294</v>
      </c>
      <c r="P4" s="129">
        <v>2.1292517006802722E-2</v>
      </c>
      <c r="Q4" s="126" t="s">
        <v>226</v>
      </c>
      <c r="R4" s="130" t="s">
        <v>216</v>
      </c>
      <c r="S4" s="131">
        <v>41918</v>
      </c>
      <c r="T4" s="131">
        <v>41957</v>
      </c>
      <c r="U4" s="171" t="s">
        <v>292</v>
      </c>
      <c r="V4" s="172" t="s">
        <v>293</v>
      </c>
      <c r="W4" s="173">
        <v>2.4300000000000002</v>
      </c>
      <c r="X4" s="173">
        <v>2.14</v>
      </c>
      <c r="Y4" s="173" t="s">
        <v>273</v>
      </c>
      <c r="Z4" s="173" t="s">
        <v>273</v>
      </c>
      <c r="AA4" s="173">
        <v>54.46</v>
      </c>
      <c r="AB4" s="173" t="s">
        <v>273</v>
      </c>
      <c r="AC4" s="174">
        <v>14.65</v>
      </c>
      <c r="AD4" s="174">
        <v>12.81</v>
      </c>
      <c r="AE4" s="176">
        <v>622</v>
      </c>
      <c r="AF4" s="232">
        <f>(Таблица1[[#This Row],[Дивиденды на акцию 
(2014 год), руб.]]+Таблица1[[#This Row],[Дивиденды на 
акцию
 (1 кв. 2015 г.),
руб.]])/Таблица1[[#This Row],[Цена акции на 29.06.2015**
(руб.)]]</f>
        <v>4.4147909967845664E-2</v>
      </c>
      <c r="AG4" s="209"/>
      <c r="AH4" s="209"/>
      <c r="AI4" s="209"/>
      <c r="AJ4" s="209"/>
      <c r="AK4" s="209"/>
      <c r="AL4" s="209"/>
      <c r="AM4" s="209"/>
      <c r="AN4" s="209"/>
    </row>
    <row r="5" spans="1:40" outlineLevel="1" x14ac:dyDescent="0.25">
      <c r="A5" s="9"/>
      <c r="B5" s="165" t="s">
        <v>117</v>
      </c>
      <c r="C5" s="159" t="s">
        <v>47</v>
      </c>
      <c r="D5" s="132" t="s">
        <v>135</v>
      </c>
      <c r="E5" s="126">
        <v>41756</v>
      </c>
      <c r="F5" s="126">
        <v>41796</v>
      </c>
      <c r="G5" s="126">
        <v>41807</v>
      </c>
      <c r="H5" s="128"/>
      <c r="I5" s="128"/>
      <c r="J5" s="128"/>
      <c r="K5" s="128"/>
      <c r="L5" s="128"/>
      <c r="M5" s="128"/>
      <c r="N5" s="133">
        <v>0.67</v>
      </c>
      <c r="O5" s="133">
        <v>48.33</v>
      </c>
      <c r="P5" s="129">
        <v>1.3863025036209396E-2</v>
      </c>
      <c r="Q5" s="126" t="s">
        <v>227</v>
      </c>
      <c r="R5" s="130" t="s">
        <v>231</v>
      </c>
      <c r="S5" s="131">
        <v>41875</v>
      </c>
      <c r="T5" s="131">
        <v>41912</v>
      </c>
      <c r="U5" s="171" t="s">
        <v>293</v>
      </c>
      <c r="V5" s="171" t="s">
        <v>294</v>
      </c>
      <c r="W5" s="172" t="s">
        <v>273</v>
      </c>
      <c r="X5" s="172" t="s">
        <v>273</v>
      </c>
      <c r="Y5" s="177">
        <v>0.88</v>
      </c>
      <c r="Z5" s="177" t="s">
        <v>273</v>
      </c>
      <c r="AA5" s="177" t="s">
        <v>273</v>
      </c>
      <c r="AB5" s="178">
        <v>1.56</v>
      </c>
      <c r="AC5" s="171" t="s">
        <v>273</v>
      </c>
      <c r="AD5" s="178">
        <f>1.64</f>
        <v>1.64</v>
      </c>
      <c r="AE5" s="177">
        <v>72.8</v>
      </c>
      <c r="AF5" s="232">
        <f>3.2/Таблица1[[#This Row],[Цена акции на 29.06.2015**
(руб.)]]</f>
        <v>4.3956043956043959E-2</v>
      </c>
      <c r="AG5" s="209"/>
      <c r="AH5" s="209"/>
      <c r="AI5" s="209"/>
      <c r="AJ5" s="209"/>
      <c r="AK5" s="209"/>
      <c r="AL5" s="209"/>
      <c r="AM5" s="209"/>
      <c r="AN5" s="209"/>
    </row>
    <row r="6" spans="1:40" x14ac:dyDescent="0.25">
      <c r="A6" s="8" t="s">
        <v>8</v>
      </c>
      <c r="B6" s="165" t="s">
        <v>118</v>
      </c>
      <c r="C6" s="159" t="s">
        <v>49</v>
      </c>
      <c r="D6" s="132" t="s">
        <v>135</v>
      </c>
      <c r="E6" s="126">
        <v>41755</v>
      </c>
      <c r="F6" s="126">
        <v>41803</v>
      </c>
      <c r="G6" s="126">
        <v>41814</v>
      </c>
      <c r="H6" s="131"/>
      <c r="I6" s="131"/>
      <c r="J6" s="131"/>
      <c r="K6" s="128"/>
      <c r="L6" s="128"/>
      <c r="M6" s="127">
        <v>15.45</v>
      </c>
      <c r="N6" s="133">
        <v>19.3</v>
      </c>
      <c r="O6" s="133">
        <v>1237.8</v>
      </c>
      <c r="P6" s="129">
        <v>1.5592179673614478E-2</v>
      </c>
      <c r="Q6" s="126" t="s">
        <v>217</v>
      </c>
      <c r="R6" s="130" t="s">
        <v>228</v>
      </c>
      <c r="S6" s="131">
        <v>41972</v>
      </c>
      <c r="T6" s="131">
        <v>42004</v>
      </c>
      <c r="U6" s="171" t="s">
        <v>295</v>
      </c>
      <c r="V6" s="171" t="s">
        <v>296</v>
      </c>
      <c r="W6" s="172" t="s">
        <v>273</v>
      </c>
      <c r="X6" s="172" t="s">
        <v>273</v>
      </c>
      <c r="Y6" s="179">
        <v>25</v>
      </c>
      <c r="Z6" s="173" t="s">
        <v>273</v>
      </c>
      <c r="AA6" s="179">
        <v>20</v>
      </c>
      <c r="AB6" s="173" t="s">
        <v>273</v>
      </c>
      <c r="AC6" s="180">
        <f>15</f>
        <v>15</v>
      </c>
      <c r="AD6" s="171" t="s">
        <v>335</v>
      </c>
      <c r="AE6" s="181">
        <v>2044</v>
      </c>
      <c r="AF6" s="232">
        <f>Таблица1[[#This Row],[Дивиденды на акцию 
(2014 год), руб.]]/Таблица1[[#This Row],[Цена акции на 29.06.2015**
(руб.)]]</f>
        <v>7.3385518590998039E-3</v>
      </c>
      <c r="AG6" s="209"/>
      <c r="AH6" s="209"/>
      <c r="AI6" s="209"/>
      <c r="AJ6" s="209"/>
      <c r="AK6" s="209"/>
      <c r="AL6" s="209"/>
      <c r="AM6" s="209"/>
      <c r="AN6" s="209"/>
    </row>
    <row r="7" spans="1:40" outlineLevel="1" x14ac:dyDescent="0.25">
      <c r="A7" s="9" t="s">
        <v>10</v>
      </c>
      <c r="B7" s="165" t="s">
        <v>124</v>
      </c>
      <c r="C7" s="159" t="s">
        <v>65</v>
      </c>
      <c r="D7" s="132" t="s">
        <v>135</v>
      </c>
      <c r="E7" s="134">
        <v>41747</v>
      </c>
      <c r="F7" s="126">
        <v>41784</v>
      </c>
      <c r="G7" s="126"/>
      <c r="H7" s="135"/>
      <c r="I7" s="135"/>
      <c r="J7" s="135"/>
      <c r="K7" s="135"/>
      <c r="L7" s="135"/>
      <c r="M7" s="135"/>
      <c r="N7" s="133"/>
      <c r="O7" s="133">
        <v>8.2760000000000004E-3</v>
      </c>
      <c r="P7" s="129"/>
      <c r="Q7" s="126"/>
      <c r="R7" s="130"/>
      <c r="S7" s="131"/>
      <c r="T7" s="131"/>
      <c r="U7" s="172">
        <v>42153</v>
      </c>
      <c r="V7" s="172">
        <v>42164</v>
      </c>
      <c r="W7" s="172" t="s">
        <v>273</v>
      </c>
      <c r="X7" s="172" t="s">
        <v>273</v>
      </c>
      <c r="Y7" s="173" t="s">
        <v>273</v>
      </c>
      <c r="Z7" s="173" t="s">
        <v>273</v>
      </c>
      <c r="AA7" s="173" t="s">
        <v>273</v>
      </c>
      <c r="AB7" s="173" t="s">
        <v>273</v>
      </c>
      <c r="AC7" s="182">
        <v>1.039679E-3</v>
      </c>
      <c r="AD7" s="171" t="s">
        <v>273</v>
      </c>
      <c r="AE7" s="171">
        <v>1.1519999999999999</v>
      </c>
      <c r="AF7" s="232">
        <f>Таблица1[[#This Row],[Дивиденды на акцию 
(2014 год), руб.]]/Таблица1[[#This Row],[Цена акции на 29.06.2015**
(руб.)]]</f>
        <v>9.0249913194444449E-4</v>
      </c>
      <c r="AG7" s="209"/>
      <c r="AH7" s="209"/>
      <c r="AI7" s="209"/>
      <c r="AJ7" s="209"/>
      <c r="AK7" s="209"/>
      <c r="AL7" s="209"/>
      <c r="AM7" s="209"/>
      <c r="AN7" s="209"/>
    </row>
    <row r="8" spans="1:40" outlineLevel="1" x14ac:dyDescent="0.25">
      <c r="A8" s="8" t="s">
        <v>12</v>
      </c>
      <c r="B8" s="165" t="s">
        <v>209</v>
      </c>
      <c r="C8" s="160" t="s">
        <v>262</v>
      </c>
      <c r="D8" s="126"/>
      <c r="E8" s="126">
        <v>41754</v>
      </c>
      <c r="F8" s="126">
        <v>41794</v>
      </c>
      <c r="G8" s="126">
        <v>41806</v>
      </c>
      <c r="H8" s="127"/>
      <c r="I8" s="127"/>
      <c r="J8" s="127"/>
      <c r="K8" s="127"/>
      <c r="L8" s="127"/>
      <c r="M8" s="127"/>
      <c r="N8" s="133">
        <v>0.04</v>
      </c>
      <c r="O8" s="133">
        <v>0.81040000000000001</v>
      </c>
      <c r="P8" s="129">
        <v>4.9358341559723594E-2</v>
      </c>
      <c r="Q8" s="126" t="s">
        <v>237</v>
      </c>
      <c r="R8" s="130" t="s">
        <v>202</v>
      </c>
      <c r="S8" s="131"/>
      <c r="T8" s="131"/>
      <c r="U8" s="171" t="s">
        <v>313</v>
      </c>
      <c r="V8" s="172">
        <v>42179</v>
      </c>
      <c r="W8" s="172" t="s">
        <v>273</v>
      </c>
      <c r="X8" s="172" t="s">
        <v>273</v>
      </c>
      <c r="Y8" s="173" t="s">
        <v>273</v>
      </c>
      <c r="Z8" s="173" t="s">
        <v>273</v>
      </c>
      <c r="AA8" s="173" t="s">
        <v>273</v>
      </c>
      <c r="AB8" s="173" t="s">
        <v>273</v>
      </c>
      <c r="AC8" s="174">
        <v>0.01</v>
      </c>
      <c r="AD8" s="171" t="s">
        <v>273</v>
      </c>
      <c r="AE8" s="183">
        <v>0.92200000000000004</v>
      </c>
      <c r="AF8" s="232">
        <f>Таблица1[[#This Row],[Дивиденды на акцию 
(2014 год), руб.]]/Таблица1[[#This Row],[Цена акции на 29.06.2015**
(руб.)]]</f>
        <v>1.0845986984815618E-2</v>
      </c>
      <c r="AH8" s="108"/>
      <c r="AL8" s="109"/>
    </row>
    <row r="9" spans="1:40" outlineLevel="1" x14ac:dyDescent="0.25">
      <c r="A9" s="9" t="s">
        <v>14</v>
      </c>
      <c r="B9" s="165" t="s">
        <v>337</v>
      </c>
      <c r="C9" s="159" t="s">
        <v>67</v>
      </c>
      <c r="D9" s="132" t="s">
        <v>135</v>
      </c>
      <c r="E9" s="126">
        <v>41765</v>
      </c>
      <c r="F9" s="126">
        <v>41807</v>
      </c>
      <c r="G9" s="126">
        <v>41824</v>
      </c>
      <c r="H9" s="128"/>
      <c r="I9" s="128"/>
      <c r="J9" s="128"/>
      <c r="K9" s="127">
        <v>13.8</v>
      </c>
      <c r="L9" s="127"/>
      <c r="M9" s="127"/>
      <c r="N9" s="133">
        <v>20</v>
      </c>
      <c r="O9" s="133">
        <v>268.98</v>
      </c>
      <c r="P9" s="129">
        <v>7.435497062978659E-2</v>
      </c>
      <c r="Q9" s="131" t="s">
        <v>236</v>
      </c>
      <c r="R9" s="131" t="s">
        <v>251</v>
      </c>
      <c r="S9" s="131">
        <v>41978</v>
      </c>
      <c r="T9" s="131">
        <v>41978</v>
      </c>
      <c r="U9" s="171" t="s">
        <v>294</v>
      </c>
      <c r="V9" s="171" t="s">
        <v>314</v>
      </c>
      <c r="W9" s="172" t="s">
        <v>273</v>
      </c>
      <c r="X9" s="172" t="s">
        <v>273</v>
      </c>
      <c r="Y9" s="173" t="s">
        <v>273</v>
      </c>
      <c r="Z9" s="173" t="s">
        <v>273</v>
      </c>
      <c r="AA9" s="173">
        <f>25</f>
        <v>25</v>
      </c>
      <c r="AB9" s="173" t="s">
        <v>273</v>
      </c>
      <c r="AC9" s="180">
        <v>27</v>
      </c>
      <c r="AD9" s="171" t="s">
        <v>273</v>
      </c>
      <c r="AE9" s="173">
        <v>216.6</v>
      </c>
      <c r="AF9" s="232">
        <f>Таблица1[[#This Row],[Дивиденды на акцию 
(2014 год), руб.]]/Таблица1[[#This Row],[Цена акции на 29.06.2015**
(руб.)]]</f>
        <v>0.12465373961218837</v>
      </c>
      <c r="AH9" s="108"/>
      <c r="AL9" s="109"/>
    </row>
    <row r="10" spans="1:40" outlineLevel="1" x14ac:dyDescent="0.25">
      <c r="A10" s="8" t="s">
        <v>16</v>
      </c>
      <c r="B10" s="163" t="s">
        <v>125</v>
      </c>
      <c r="C10" s="159" t="s">
        <v>69</v>
      </c>
      <c r="D10" s="136"/>
      <c r="E10" s="126">
        <v>41786</v>
      </c>
      <c r="F10" s="126">
        <v>41820</v>
      </c>
      <c r="G10" s="126"/>
      <c r="H10" s="128"/>
      <c r="I10" s="128"/>
      <c r="J10" s="128"/>
      <c r="K10" s="128"/>
      <c r="L10" s="128"/>
      <c r="M10" s="128"/>
      <c r="N10" s="133">
        <v>0</v>
      </c>
      <c r="O10" s="133">
        <v>76.599999999999994</v>
      </c>
      <c r="P10" s="129"/>
      <c r="Q10" s="126"/>
      <c r="R10" s="130"/>
      <c r="S10" s="131">
        <v>41905</v>
      </c>
      <c r="T10" s="131">
        <v>41937</v>
      </c>
      <c r="U10" s="172">
        <v>42184</v>
      </c>
      <c r="V10" s="172" t="s">
        <v>273</v>
      </c>
      <c r="W10" s="172" t="s">
        <v>273</v>
      </c>
      <c r="X10" s="172" t="s">
        <v>273</v>
      </c>
      <c r="Y10" s="173" t="s">
        <v>273</v>
      </c>
      <c r="Z10" s="173" t="s">
        <v>273</v>
      </c>
      <c r="AA10" s="173" t="s">
        <v>273</v>
      </c>
      <c r="AB10" s="173" t="s">
        <v>273</v>
      </c>
      <c r="AC10" s="173" t="s">
        <v>273</v>
      </c>
      <c r="AD10" s="173" t="s">
        <v>273</v>
      </c>
      <c r="AE10" s="176" t="s">
        <v>273</v>
      </c>
      <c r="AF10" s="232" t="s">
        <v>273</v>
      </c>
      <c r="AH10" s="108"/>
      <c r="AL10" s="109"/>
    </row>
    <row r="11" spans="1:40" outlineLevel="1" x14ac:dyDescent="0.25">
      <c r="A11" s="9" t="s">
        <v>18</v>
      </c>
      <c r="B11" s="163" t="s">
        <v>326</v>
      </c>
      <c r="C11" s="159" t="s">
        <v>71</v>
      </c>
      <c r="D11" s="136"/>
      <c r="E11" s="126">
        <v>41785</v>
      </c>
      <c r="F11" s="126">
        <v>41820</v>
      </c>
      <c r="G11" s="126"/>
      <c r="H11" s="128"/>
      <c r="I11" s="128"/>
      <c r="J11" s="128"/>
      <c r="K11" s="128"/>
      <c r="L11" s="128"/>
      <c r="M11" s="128"/>
      <c r="N11" s="133">
        <v>0</v>
      </c>
      <c r="O11" s="133">
        <v>0.504</v>
      </c>
      <c r="P11" s="129"/>
      <c r="Q11" s="126"/>
      <c r="R11" s="130"/>
      <c r="S11" s="131"/>
      <c r="T11" s="131"/>
      <c r="U11" s="172">
        <v>42185</v>
      </c>
      <c r="V11" s="172" t="s">
        <v>273</v>
      </c>
      <c r="W11" s="172" t="s">
        <v>273</v>
      </c>
      <c r="X11" s="172" t="s">
        <v>273</v>
      </c>
      <c r="Y11" s="173" t="s">
        <v>273</v>
      </c>
      <c r="Z11" s="173" t="s">
        <v>273</v>
      </c>
      <c r="AA11" s="173" t="s">
        <v>273</v>
      </c>
      <c r="AB11" s="173" t="s">
        <v>273</v>
      </c>
      <c r="AC11" s="173" t="s">
        <v>273</v>
      </c>
      <c r="AD11" s="173" t="s">
        <v>273</v>
      </c>
      <c r="AE11" s="183" t="s">
        <v>273</v>
      </c>
      <c r="AF11" s="232" t="s">
        <v>273</v>
      </c>
      <c r="AH11" s="108"/>
      <c r="AL11" s="109"/>
    </row>
    <row r="12" spans="1:40" x14ac:dyDescent="0.25">
      <c r="A12" s="8" t="s">
        <v>20</v>
      </c>
      <c r="B12" s="165" t="s">
        <v>126</v>
      </c>
      <c r="C12" s="159" t="s">
        <v>73</v>
      </c>
      <c r="D12" s="132" t="s">
        <v>135</v>
      </c>
      <c r="E12" s="126">
        <v>41771</v>
      </c>
      <c r="F12" s="126">
        <v>41820</v>
      </c>
      <c r="G12" s="126"/>
      <c r="H12" s="128"/>
      <c r="I12" s="128"/>
      <c r="J12" s="128"/>
      <c r="K12" s="128"/>
      <c r="L12" s="128"/>
      <c r="M12" s="128"/>
      <c r="N12" s="133">
        <v>0</v>
      </c>
      <c r="O12" s="133">
        <v>626.1</v>
      </c>
      <c r="P12" s="129"/>
      <c r="Q12" s="126"/>
      <c r="R12" s="130"/>
      <c r="S12" s="131">
        <v>41904</v>
      </c>
      <c r="T12" s="131">
        <v>41953</v>
      </c>
      <c r="U12" s="171" t="s">
        <v>308</v>
      </c>
      <c r="V12" s="171" t="s">
        <v>309</v>
      </c>
      <c r="W12" s="172" t="s">
        <v>273</v>
      </c>
      <c r="X12" s="172" t="s">
        <v>273</v>
      </c>
      <c r="Y12" s="173" t="s">
        <v>273</v>
      </c>
      <c r="Z12" s="173" t="s">
        <v>273</v>
      </c>
      <c r="AA12" s="173" t="s">
        <v>273</v>
      </c>
      <c r="AB12" s="173"/>
      <c r="AC12" s="174" t="s">
        <v>310</v>
      </c>
      <c r="AD12" s="173" t="s">
        <v>273</v>
      </c>
      <c r="AE12" s="179">
        <v>751</v>
      </c>
      <c r="AF12" s="232">
        <f>Таблица1[[#This Row],[Дивиденды на акцию 
(2014 год), руб.]]/Таблица1[[#This Row],[Цена акции на 29.06.2015**
(руб.)]]</f>
        <v>7.2703062583222372E-2</v>
      </c>
      <c r="AH12" s="108"/>
      <c r="AL12" s="109"/>
    </row>
    <row r="13" spans="1:40" outlineLevel="1" x14ac:dyDescent="0.25">
      <c r="A13" s="9" t="s">
        <v>22</v>
      </c>
      <c r="B13" s="163" t="s">
        <v>130</v>
      </c>
      <c r="C13" s="159" t="s">
        <v>83</v>
      </c>
      <c r="D13" s="132" t="s">
        <v>135</v>
      </c>
      <c r="E13" s="126">
        <v>41766</v>
      </c>
      <c r="F13" s="126">
        <v>41817</v>
      </c>
      <c r="G13" s="126">
        <v>41829</v>
      </c>
      <c r="H13" s="128"/>
      <c r="I13" s="128"/>
      <c r="J13" s="128"/>
      <c r="K13" s="128"/>
      <c r="L13" s="128"/>
      <c r="M13" s="128"/>
      <c r="N13" s="133">
        <v>2.3363999999999999E-2</v>
      </c>
      <c r="O13" s="133">
        <v>2.25</v>
      </c>
      <c r="P13" s="129">
        <v>1.0383999999999999E-2</v>
      </c>
      <c r="Q13" s="126" t="s">
        <v>238</v>
      </c>
      <c r="R13" s="131" t="s">
        <v>253</v>
      </c>
      <c r="S13" s="131"/>
      <c r="T13" s="131"/>
      <c r="U13" s="172">
        <v>42185</v>
      </c>
      <c r="V13" s="172">
        <v>42198</v>
      </c>
      <c r="W13" s="172" t="s">
        <v>273</v>
      </c>
      <c r="X13" s="172" t="s">
        <v>273</v>
      </c>
      <c r="Y13" s="173" t="s">
        <v>273</v>
      </c>
      <c r="Z13" s="173" t="s">
        <v>273</v>
      </c>
      <c r="AA13" s="173" t="s">
        <v>273</v>
      </c>
      <c r="AB13" s="173" t="s">
        <v>273</v>
      </c>
      <c r="AC13" s="190">
        <v>0.2336</v>
      </c>
      <c r="AD13" s="173" t="s">
        <v>273</v>
      </c>
      <c r="AE13" s="191">
        <v>1.875</v>
      </c>
      <c r="AF13" s="232">
        <f>Таблица1[[#This Row],[Дивиденды на акцию 
(2014 год), руб.]]/Таблица1[[#This Row],[Цена акции на 29.06.2015**
(руб.)]]</f>
        <v>0.12458666666666667</v>
      </c>
      <c r="AH13" s="108"/>
      <c r="AL13" s="109"/>
    </row>
    <row r="14" spans="1:40" outlineLevel="1" x14ac:dyDescent="0.25">
      <c r="A14" s="8" t="s">
        <v>24</v>
      </c>
      <c r="B14" s="163" t="s">
        <v>131</v>
      </c>
      <c r="C14" s="159" t="s">
        <v>85</v>
      </c>
      <c r="D14" s="172" t="s">
        <v>135</v>
      </c>
      <c r="E14" s="172">
        <v>41743</v>
      </c>
      <c r="F14" s="172">
        <v>41789</v>
      </c>
      <c r="G14" s="172">
        <v>41801</v>
      </c>
      <c r="H14" s="172"/>
      <c r="I14" s="172"/>
      <c r="J14" s="172"/>
      <c r="K14" s="172"/>
      <c r="L14" s="172"/>
      <c r="M14" s="172"/>
      <c r="N14" s="172">
        <v>52.52</v>
      </c>
      <c r="O14" s="172">
        <v>648</v>
      </c>
      <c r="P14" s="172">
        <v>8.104938271604939E-2</v>
      </c>
      <c r="Q14" s="172" t="s">
        <v>239</v>
      </c>
      <c r="R14" s="172" t="s">
        <v>254</v>
      </c>
      <c r="S14" s="172"/>
      <c r="T14" s="172"/>
      <c r="U14" s="172" t="s">
        <v>273</v>
      </c>
      <c r="V14" s="172" t="s">
        <v>273</v>
      </c>
      <c r="W14" s="172" t="s">
        <v>273</v>
      </c>
      <c r="X14" s="172" t="s">
        <v>273</v>
      </c>
      <c r="Y14" s="173" t="s">
        <v>273</v>
      </c>
      <c r="Z14" s="173" t="s">
        <v>273</v>
      </c>
      <c r="AA14" s="173" t="s">
        <v>273</v>
      </c>
      <c r="AB14" s="173" t="s">
        <v>273</v>
      </c>
      <c r="AC14" s="173" t="s">
        <v>273</v>
      </c>
      <c r="AD14" s="173" t="s">
        <v>273</v>
      </c>
      <c r="AE14" s="179" t="s">
        <v>273</v>
      </c>
      <c r="AF14" s="232" t="s">
        <v>273</v>
      </c>
      <c r="AH14" s="108"/>
      <c r="AL14" s="109"/>
    </row>
    <row r="15" spans="1:40" x14ac:dyDescent="0.25">
      <c r="A15" s="8"/>
      <c r="B15" s="163" t="s">
        <v>132</v>
      </c>
      <c r="C15" s="159" t="s">
        <v>87</v>
      </c>
      <c r="D15" s="132" t="s">
        <v>135</v>
      </c>
      <c r="E15" s="126">
        <v>41759</v>
      </c>
      <c r="F15" s="126">
        <v>41809</v>
      </c>
      <c r="G15" s="126">
        <v>41827</v>
      </c>
      <c r="H15" s="128"/>
      <c r="I15" s="128"/>
      <c r="J15" s="128"/>
      <c r="K15" s="128"/>
      <c r="L15" s="128"/>
      <c r="M15" s="128"/>
      <c r="N15" s="133">
        <v>0.11</v>
      </c>
      <c r="O15" s="133">
        <v>38.9</v>
      </c>
      <c r="P15" s="129">
        <v>2.8277634961439589E-3</v>
      </c>
      <c r="Q15" s="126" t="s">
        <v>216</v>
      </c>
      <c r="R15" s="130" t="s">
        <v>250</v>
      </c>
      <c r="S15" s="131"/>
      <c r="T15" s="131"/>
      <c r="U15" s="171" t="s">
        <v>302</v>
      </c>
      <c r="V15" s="171" t="s">
        <v>303</v>
      </c>
      <c r="W15" s="172" t="s">
        <v>273</v>
      </c>
      <c r="X15" s="172" t="s">
        <v>273</v>
      </c>
      <c r="Y15" s="173" t="s">
        <v>273</v>
      </c>
      <c r="Z15" s="173" t="s">
        <v>273</v>
      </c>
      <c r="AA15" s="173" t="s">
        <v>273</v>
      </c>
      <c r="AB15" s="173"/>
      <c r="AC15" s="174" t="s">
        <v>304</v>
      </c>
      <c r="AD15" s="173" t="s">
        <v>273</v>
      </c>
      <c r="AE15" s="206">
        <v>39.1</v>
      </c>
      <c r="AF15" s="232">
        <f>Таблица1[[#This Row],[Дивиденды на акцию 
(2014 год), руб.]]/Таблица1[[#This Row],[Цена акции на 29.06.2015**
(руб.)]]</f>
        <v>5.1662404092071609E-2</v>
      </c>
      <c r="AH15" s="108"/>
      <c r="AL15" s="109"/>
    </row>
    <row r="16" spans="1:40" outlineLevel="1" x14ac:dyDescent="0.25">
      <c r="A16" s="9" t="s">
        <v>26</v>
      </c>
      <c r="B16" s="163" t="s">
        <v>109</v>
      </c>
      <c r="C16" s="159" t="s">
        <v>21</v>
      </c>
      <c r="D16" s="132" t="s">
        <v>135</v>
      </c>
      <c r="E16" s="126">
        <v>41764</v>
      </c>
      <c r="F16" s="126">
        <v>41809</v>
      </c>
      <c r="G16" s="126">
        <v>41821</v>
      </c>
      <c r="H16" s="131"/>
      <c r="I16" s="131"/>
      <c r="J16" s="131"/>
      <c r="K16" s="131"/>
      <c r="L16" s="131"/>
      <c r="M16" s="133"/>
      <c r="N16" s="141">
        <v>1.16E-3</v>
      </c>
      <c r="O16" s="128">
        <v>4.2130000000000001E-2</v>
      </c>
      <c r="P16" s="129">
        <v>2.7533823878471399E-2</v>
      </c>
      <c r="Q16" s="126" t="s">
        <v>232</v>
      </c>
      <c r="R16" s="130" t="s">
        <v>244</v>
      </c>
      <c r="S16" s="131"/>
      <c r="T16" s="131"/>
      <c r="U16" s="171" t="s">
        <v>281</v>
      </c>
      <c r="V16" s="172">
        <v>42191</v>
      </c>
      <c r="W16" s="172" t="s">
        <v>273</v>
      </c>
      <c r="X16" s="172" t="s">
        <v>273</v>
      </c>
      <c r="Y16" s="173" t="s">
        <v>273</v>
      </c>
      <c r="Z16" s="173" t="s">
        <v>273</v>
      </c>
      <c r="AA16" s="173" t="s">
        <v>273</v>
      </c>
      <c r="AB16" s="173" t="s">
        <v>273</v>
      </c>
      <c r="AC16" s="178">
        <v>1.17E-3</v>
      </c>
      <c r="AD16" s="173" t="s">
        <v>273</v>
      </c>
      <c r="AE16" s="230">
        <v>7.8119999999999995E-2</v>
      </c>
      <c r="AF16" s="232">
        <f>Таблица1[[#This Row],[Дивиденды на акцию 
(2014 год), руб.]]/Таблица1[[#This Row],[Цена акции на 29.06.2015**
(руб.)]]</f>
        <v>1.4976958525345623E-2</v>
      </c>
      <c r="AH16" s="108"/>
      <c r="AL16" s="109"/>
    </row>
    <row r="17" spans="1:38" outlineLevel="1" x14ac:dyDescent="0.25">
      <c r="A17" s="9"/>
      <c r="B17" s="163" t="s">
        <v>211</v>
      </c>
      <c r="C17" s="159" t="s">
        <v>23</v>
      </c>
      <c r="D17" s="132" t="s">
        <v>135</v>
      </c>
      <c r="E17" s="126">
        <v>41772</v>
      </c>
      <c r="F17" s="126">
        <v>41817</v>
      </c>
      <c r="G17" s="126">
        <v>41836</v>
      </c>
      <c r="H17" s="133"/>
      <c r="I17" s="133"/>
      <c r="J17" s="133"/>
      <c r="K17" s="133"/>
      <c r="L17" s="133"/>
      <c r="M17" s="133"/>
      <c r="N17" s="133">
        <v>8.23</v>
      </c>
      <c r="O17" s="128">
        <v>231</v>
      </c>
      <c r="P17" s="129">
        <v>3.5627705627705626E-2</v>
      </c>
      <c r="Q17" s="126" t="s">
        <v>230</v>
      </c>
      <c r="R17" s="130" t="s">
        <v>241</v>
      </c>
      <c r="S17" s="131"/>
      <c r="T17" s="131"/>
      <c r="U17" s="171" t="s">
        <v>277</v>
      </c>
      <c r="V17" s="171" t="s">
        <v>278</v>
      </c>
      <c r="W17" s="172" t="s">
        <v>273</v>
      </c>
      <c r="X17" s="172" t="s">
        <v>273</v>
      </c>
      <c r="Y17" s="173" t="s">
        <v>273</v>
      </c>
      <c r="Z17" s="173" t="s">
        <v>273</v>
      </c>
      <c r="AA17" s="173" t="s">
        <v>273</v>
      </c>
      <c r="AB17" s="173" t="s">
        <v>273</v>
      </c>
      <c r="AC17" s="178">
        <v>10.58</v>
      </c>
      <c r="AD17" s="173" t="s">
        <v>273</v>
      </c>
      <c r="AE17" s="171">
        <v>294.95</v>
      </c>
      <c r="AF17" s="232">
        <f>Таблица1[[#This Row],[Дивиденды на акцию 
(2014 год), руб.]]/Таблица1[[#This Row],[Цена акции на 29.06.2015**
(руб.)]]</f>
        <v>3.5870486523139518E-2</v>
      </c>
      <c r="AH17" s="108"/>
      <c r="AL17" s="109"/>
    </row>
    <row r="18" spans="1:38" outlineLevel="1" x14ac:dyDescent="0.25">
      <c r="A18" s="9" t="s">
        <v>30</v>
      </c>
      <c r="B18" s="163" t="s">
        <v>210</v>
      </c>
      <c r="C18" s="166" t="s">
        <v>212</v>
      </c>
      <c r="D18" s="161"/>
      <c r="E18" s="221">
        <v>41772</v>
      </c>
      <c r="F18" s="222">
        <v>41817</v>
      </c>
      <c r="G18" s="222">
        <v>41836</v>
      </c>
      <c r="H18" s="222"/>
      <c r="I18" s="173"/>
      <c r="J18" s="173"/>
      <c r="K18" s="173"/>
      <c r="L18" s="173"/>
      <c r="M18" s="173"/>
      <c r="N18" s="173">
        <v>8.23</v>
      </c>
      <c r="O18" s="173">
        <v>133.5</v>
      </c>
      <c r="P18" s="177">
        <v>6.1647940074906371E-2</v>
      </c>
      <c r="Q18" s="184" t="s">
        <v>230</v>
      </c>
      <c r="R18" s="222" t="s">
        <v>241</v>
      </c>
      <c r="S18" s="223"/>
      <c r="T18" s="172"/>
      <c r="U18" s="172" t="s">
        <v>279</v>
      </c>
      <c r="V18" s="171" t="s">
        <v>280</v>
      </c>
      <c r="W18" s="172" t="s">
        <v>273</v>
      </c>
      <c r="X18" s="172" t="s">
        <v>273</v>
      </c>
      <c r="Y18" s="173" t="s">
        <v>273</v>
      </c>
      <c r="Z18" s="173" t="s">
        <v>273</v>
      </c>
      <c r="AA18" s="173" t="s">
        <v>273</v>
      </c>
      <c r="AB18" s="173" t="s">
        <v>273</v>
      </c>
      <c r="AC18" s="178">
        <v>10.58</v>
      </c>
      <c r="AD18" s="173" t="s">
        <v>273</v>
      </c>
      <c r="AE18" s="171">
        <v>157.1</v>
      </c>
      <c r="AF18" s="232">
        <f>Таблица1[[#This Row],[Дивиденды на акцию 
(2014 год), руб.]]/Таблица1[[#This Row],[Цена акции на 29.06.2015**
(руб.)]]</f>
        <v>6.734563971992362E-2</v>
      </c>
      <c r="AH18" s="108"/>
      <c r="AL18" s="109"/>
    </row>
    <row r="19" spans="1:38" outlineLevel="1" x14ac:dyDescent="0.25">
      <c r="A19" s="8" t="s">
        <v>32</v>
      </c>
      <c r="B19" s="163" t="s">
        <v>316</v>
      </c>
      <c r="C19" s="159" t="s">
        <v>25</v>
      </c>
      <c r="D19" s="132" t="s">
        <v>135</v>
      </c>
      <c r="E19" s="126">
        <v>41775</v>
      </c>
      <c r="F19" s="126">
        <v>41818</v>
      </c>
      <c r="G19" s="126">
        <v>41837</v>
      </c>
      <c r="H19" s="131"/>
      <c r="I19" s="131"/>
      <c r="J19" s="131"/>
      <c r="K19" s="131"/>
      <c r="L19" s="131"/>
      <c r="M19" s="131"/>
      <c r="N19" s="133">
        <v>2.06</v>
      </c>
      <c r="O19" s="128">
        <v>45.8</v>
      </c>
      <c r="P19" s="129">
        <v>4.4978165938864632E-2</v>
      </c>
      <c r="Q19" s="126" t="s">
        <v>201</v>
      </c>
      <c r="R19" s="130" t="s">
        <v>202</v>
      </c>
      <c r="S19" s="131"/>
      <c r="T19" s="131"/>
      <c r="U19" s="171" t="s">
        <v>283</v>
      </c>
      <c r="V19" s="171" t="s">
        <v>284</v>
      </c>
      <c r="W19" s="172" t="s">
        <v>273</v>
      </c>
      <c r="X19" s="172" t="s">
        <v>273</v>
      </c>
      <c r="Y19" s="173" t="s">
        <v>273</v>
      </c>
      <c r="Z19" s="173" t="s">
        <v>273</v>
      </c>
      <c r="AA19" s="173" t="s">
        <v>273</v>
      </c>
      <c r="AB19" s="173" t="s">
        <v>273</v>
      </c>
      <c r="AC19" s="178" t="s">
        <v>282</v>
      </c>
      <c r="AD19" s="173" t="s">
        <v>273</v>
      </c>
      <c r="AE19" s="171">
        <v>19.75</v>
      </c>
      <c r="AF19" s="232">
        <f>Таблица1[[#This Row],[Дивиденды на акцию 
(2014 год), руб.]]/Таблица1[[#This Row],[Цена акции на 29.06.2015**
(руб.)]]</f>
        <v>2.379746835443038E-2</v>
      </c>
      <c r="AH19" s="108"/>
      <c r="AL19" s="109"/>
    </row>
    <row r="20" spans="1:38" outlineLevel="1" x14ac:dyDescent="0.25">
      <c r="A20" s="8"/>
      <c r="B20" s="163" t="s">
        <v>214</v>
      </c>
      <c r="C20" s="161" t="s">
        <v>213</v>
      </c>
      <c r="D20" s="125" t="s">
        <v>135</v>
      </c>
      <c r="E20" s="142"/>
      <c r="F20" s="126"/>
      <c r="G20" s="126"/>
      <c r="H20" s="131"/>
      <c r="I20" s="131"/>
      <c r="J20" s="131"/>
      <c r="K20" s="131"/>
      <c r="L20" s="131"/>
      <c r="M20" s="131"/>
      <c r="N20" s="139">
        <v>724.21</v>
      </c>
      <c r="O20" s="128">
        <v>75450</v>
      </c>
      <c r="P20" s="129">
        <v>9.5985420808482446E-3</v>
      </c>
      <c r="Q20" s="126" t="s">
        <v>233</v>
      </c>
      <c r="R20" s="130" t="s">
        <v>245</v>
      </c>
      <c r="S20" s="131"/>
      <c r="T20" s="131"/>
      <c r="U20" s="172" t="s">
        <v>273</v>
      </c>
      <c r="V20" s="172" t="s">
        <v>273</v>
      </c>
      <c r="W20" s="172" t="s">
        <v>273</v>
      </c>
      <c r="X20" s="172" t="s">
        <v>273</v>
      </c>
      <c r="Y20" s="173" t="s">
        <v>273</v>
      </c>
      <c r="Z20" s="173" t="s">
        <v>273</v>
      </c>
      <c r="AA20" s="173" t="s">
        <v>273</v>
      </c>
      <c r="AB20" s="173" t="s">
        <v>273</v>
      </c>
      <c r="AC20" s="178">
        <v>757.87</v>
      </c>
      <c r="AD20" s="173" t="s">
        <v>273</v>
      </c>
      <c r="AE20" s="181">
        <v>131000</v>
      </c>
      <c r="AF20" s="232">
        <f>Таблица1[[#This Row],[Дивиденды на акцию 
(2014 год), руб.]]/Таблица1[[#This Row],[Цена акции на 29.06.2015**
(руб.)]]</f>
        <v>5.7852671755725194E-3</v>
      </c>
      <c r="AH20" s="108"/>
      <c r="AL20" s="109"/>
    </row>
    <row r="21" spans="1:38" x14ac:dyDescent="0.25">
      <c r="A21" s="9" t="s">
        <v>34</v>
      </c>
      <c r="B21" s="163" t="s">
        <v>110</v>
      </c>
      <c r="C21" s="159" t="s">
        <v>29</v>
      </c>
      <c r="D21" s="132" t="s">
        <v>135</v>
      </c>
      <c r="E21" s="126">
        <v>41751</v>
      </c>
      <c r="F21" s="126">
        <v>41799</v>
      </c>
      <c r="G21" s="126">
        <v>41810</v>
      </c>
      <c r="H21" s="131"/>
      <c r="I21" s="127">
        <v>2.21</v>
      </c>
      <c r="J21" s="127"/>
      <c r="K21" s="131"/>
      <c r="L21" s="131"/>
      <c r="M21" s="131"/>
      <c r="N21" s="133">
        <v>1.63</v>
      </c>
      <c r="O21" s="128">
        <v>151.85</v>
      </c>
      <c r="P21" s="129">
        <v>1.0734277247283503E-2</v>
      </c>
      <c r="Q21" s="126" t="s">
        <v>219</v>
      </c>
      <c r="R21" s="130" t="s">
        <v>234</v>
      </c>
      <c r="S21" s="131">
        <v>41954</v>
      </c>
      <c r="T21" s="131">
        <v>41999</v>
      </c>
      <c r="U21" s="172">
        <v>42170</v>
      </c>
      <c r="V21" s="172" t="s">
        <v>273</v>
      </c>
      <c r="W21" s="172" t="s">
        <v>273</v>
      </c>
      <c r="X21" s="172" t="s">
        <v>273</v>
      </c>
      <c r="Y21" s="173" t="s">
        <v>273</v>
      </c>
      <c r="Z21" s="173" t="s">
        <v>273</v>
      </c>
      <c r="AA21" s="173" t="s">
        <v>273</v>
      </c>
      <c r="AB21" s="173" t="s">
        <v>273</v>
      </c>
      <c r="AC21" s="173" t="s">
        <v>273</v>
      </c>
      <c r="AD21" s="173" t="s">
        <v>273</v>
      </c>
      <c r="AE21" s="176" t="s">
        <v>273</v>
      </c>
      <c r="AF21" s="232" t="s">
        <v>273</v>
      </c>
      <c r="AH21" s="108"/>
      <c r="AL21" s="109"/>
    </row>
    <row r="22" spans="1:38" x14ac:dyDescent="0.25">
      <c r="A22" s="8" t="s">
        <v>36</v>
      </c>
      <c r="B22" s="163" t="s">
        <v>127</v>
      </c>
      <c r="C22" s="159" t="s">
        <v>75</v>
      </c>
      <c r="D22" s="136"/>
      <c r="E22" s="126">
        <v>41771</v>
      </c>
      <c r="F22" s="126">
        <v>41817</v>
      </c>
      <c r="G22" s="126"/>
      <c r="H22" s="128"/>
      <c r="I22" s="128"/>
      <c r="J22" s="128"/>
      <c r="K22" s="128"/>
      <c r="L22" s="128"/>
      <c r="M22" s="128"/>
      <c r="N22" s="133">
        <v>0</v>
      </c>
      <c r="O22" s="133">
        <v>406.05</v>
      </c>
      <c r="P22" s="129"/>
      <c r="Q22" s="126"/>
      <c r="R22" s="130"/>
      <c r="S22" s="131"/>
      <c r="T22" s="131"/>
      <c r="U22" s="171" t="s">
        <v>307</v>
      </c>
      <c r="V22" s="172" t="s">
        <v>273</v>
      </c>
      <c r="W22" s="172" t="s">
        <v>273</v>
      </c>
      <c r="X22" s="172" t="s">
        <v>273</v>
      </c>
      <c r="Y22" s="173" t="s">
        <v>273</v>
      </c>
      <c r="Z22" s="173" t="s">
        <v>273</v>
      </c>
      <c r="AA22" s="173" t="s">
        <v>273</v>
      </c>
      <c r="AB22" s="173" t="s">
        <v>273</v>
      </c>
      <c r="AC22" s="171" t="s">
        <v>273</v>
      </c>
      <c r="AD22" s="173" t="s">
        <v>273</v>
      </c>
      <c r="AE22" s="179" t="s">
        <v>273</v>
      </c>
      <c r="AF22" s="232" t="s">
        <v>273</v>
      </c>
      <c r="AH22" s="108"/>
      <c r="AL22" s="109"/>
    </row>
    <row r="23" spans="1:38" outlineLevel="1" x14ac:dyDescent="0.25">
      <c r="A23" s="8"/>
      <c r="B23" s="163" t="s">
        <v>128</v>
      </c>
      <c r="C23" s="159" t="s">
        <v>79</v>
      </c>
      <c r="D23" s="132" t="s">
        <v>135</v>
      </c>
      <c r="E23" s="126">
        <v>41743</v>
      </c>
      <c r="F23" s="126">
        <v>41789</v>
      </c>
      <c r="G23" s="126"/>
      <c r="H23" s="128"/>
      <c r="I23" s="128"/>
      <c r="J23" s="128"/>
      <c r="K23" s="128"/>
      <c r="L23" s="128"/>
      <c r="M23" s="128"/>
      <c r="N23" s="133">
        <v>0</v>
      </c>
      <c r="O23" s="133">
        <v>6.82</v>
      </c>
      <c r="P23" s="129"/>
      <c r="Q23" s="126"/>
      <c r="R23" s="130"/>
      <c r="S23" s="131">
        <v>41950</v>
      </c>
      <c r="T23" s="131">
        <v>41985</v>
      </c>
      <c r="U23" s="171" t="s">
        <v>305</v>
      </c>
      <c r="V23" s="172" t="s">
        <v>273</v>
      </c>
      <c r="W23" s="172" t="s">
        <v>273</v>
      </c>
      <c r="X23" s="172" t="s">
        <v>273</v>
      </c>
      <c r="Y23" s="173" t="s">
        <v>273</v>
      </c>
      <c r="Z23" s="173" t="s">
        <v>273</v>
      </c>
      <c r="AA23" s="173">
        <v>0.57999999999999996</v>
      </c>
      <c r="AB23" s="173" t="s">
        <v>273</v>
      </c>
      <c r="AC23" s="171" t="s">
        <v>273</v>
      </c>
      <c r="AD23" s="173" t="s">
        <v>273</v>
      </c>
      <c r="AE23" s="191" t="s">
        <v>273</v>
      </c>
      <c r="AF23" s="232" t="s">
        <v>273</v>
      </c>
      <c r="AH23" s="108"/>
      <c r="AL23" s="109"/>
    </row>
    <row r="24" spans="1:38" x14ac:dyDescent="0.25">
      <c r="A24" s="8"/>
      <c r="B24" s="163" t="s">
        <v>129</v>
      </c>
      <c r="C24" s="159" t="s">
        <v>81</v>
      </c>
      <c r="D24" s="132" t="s">
        <v>135</v>
      </c>
      <c r="E24" s="126">
        <v>41771</v>
      </c>
      <c r="F24" s="126">
        <v>41789</v>
      </c>
      <c r="G24" s="126"/>
      <c r="H24" s="128"/>
      <c r="I24" s="128"/>
      <c r="J24" s="128"/>
      <c r="K24" s="128"/>
      <c r="L24" s="128"/>
      <c r="M24" s="128"/>
      <c r="N24" s="133">
        <v>0</v>
      </c>
      <c r="O24" s="133">
        <v>1263</v>
      </c>
      <c r="P24" s="129"/>
      <c r="Q24" s="126"/>
      <c r="R24" s="130"/>
      <c r="S24" s="131"/>
      <c r="T24" s="131"/>
      <c r="U24" s="172">
        <v>42153</v>
      </c>
      <c r="V24" s="172" t="s">
        <v>273</v>
      </c>
      <c r="W24" s="172" t="s">
        <v>273</v>
      </c>
      <c r="X24" s="172" t="s">
        <v>273</v>
      </c>
      <c r="Y24" s="173" t="s">
        <v>273</v>
      </c>
      <c r="Z24" s="173" t="s">
        <v>273</v>
      </c>
      <c r="AA24" s="173" t="s">
        <v>273</v>
      </c>
      <c r="AB24" s="173" t="s">
        <v>273</v>
      </c>
      <c r="AC24" s="173" t="s">
        <v>273</v>
      </c>
      <c r="AD24" s="173" t="s">
        <v>273</v>
      </c>
      <c r="AE24" s="181" t="s">
        <v>273</v>
      </c>
      <c r="AF24" s="232" t="s">
        <v>273</v>
      </c>
      <c r="AH24" s="108"/>
      <c r="AL24" s="109"/>
    </row>
    <row r="25" spans="1:38" outlineLevel="1" x14ac:dyDescent="0.25">
      <c r="A25" s="9" t="s">
        <v>38</v>
      </c>
      <c r="B25" s="163" t="s">
        <v>121</v>
      </c>
      <c r="C25" s="159" t="s">
        <v>55</v>
      </c>
      <c r="D25" s="132" t="s">
        <v>135</v>
      </c>
      <c r="E25" s="126">
        <v>41771</v>
      </c>
      <c r="F25" s="126">
        <v>41817</v>
      </c>
      <c r="G25" s="126">
        <v>41828</v>
      </c>
      <c r="H25" s="138"/>
      <c r="I25" s="138"/>
      <c r="J25" s="138"/>
      <c r="K25" s="138"/>
      <c r="L25" s="138"/>
      <c r="M25" s="138"/>
      <c r="N25" s="133">
        <v>2.4984000000000002</v>
      </c>
      <c r="O25" s="133">
        <v>57.3</v>
      </c>
      <c r="P25" s="129">
        <v>4.3602094240837705E-2</v>
      </c>
      <c r="Q25" s="130" t="s">
        <v>231</v>
      </c>
      <c r="R25" s="130" t="s">
        <v>242</v>
      </c>
      <c r="S25" s="131"/>
      <c r="T25" s="131"/>
      <c r="U25" s="171" t="s">
        <v>298</v>
      </c>
      <c r="V25" s="172" t="s">
        <v>273</v>
      </c>
      <c r="W25" s="172" t="s">
        <v>273</v>
      </c>
      <c r="X25" s="172" t="s">
        <v>273</v>
      </c>
      <c r="Y25" s="173" t="s">
        <v>273</v>
      </c>
      <c r="Z25" s="173" t="s">
        <v>273</v>
      </c>
      <c r="AA25" s="173" t="s">
        <v>273</v>
      </c>
      <c r="AB25" s="173" t="s">
        <v>273</v>
      </c>
      <c r="AC25" s="171" t="s">
        <v>273</v>
      </c>
      <c r="AD25" s="173" t="s">
        <v>273</v>
      </c>
      <c r="AE25" s="176" t="s">
        <v>273</v>
      </c>
      <c r="AF25" s="232" t="s">
        <v>273</v>
      </c>
      <c r="AH25" s="108"/>
      <c r="AL25" s="109"/>
    </row>
    <row r="26" spans="1:38" outlineLevel="1" x14ac:dyDescent="0.25">
      <c r="A26" s="8" t="s">
        <v>40</v>
      </c>
      <c r="B26" s="163" t="s">
        <v>189</v>
      </c>
      <c r="C26" s="160" t="s">
        <v>191</v>
      </c>
      <c r="D26" s="132" t="s">
        <v>135</v>
      </c>
      <c r="E26" s="126">
        <v>41775</v>
      </c>
      <c r="F26" s="126">
        <v>41806</v>
      </c>
      <c r="G26" s="126">
        <v>41824</v>
      </c>
      <c r="H26" s="128"/>
      <c r="I26" s="128"/>
      <c r="J26" s="128"/>
      <c r="K26" s="128"/>
      <c r="L26" s="128"/>
      <c r="M26" s="128"/>
      <c r="N26" s="133">
        <v>1.6698799999999999E-4</v>
      </c>
      <c r="O26" s="133">
        <v>6.5620000000000001E-3</v>
      </c>
      <c r="P26" s="129">
        <v>2.544772935080768E-2</v>
      </c>
      <c r="Q26" s="131" t="s">
        <v>236</v>
      </c>
      <c r="R26" s="131" t="s">
        <v>251</v>
      </c>
      <c r="S26" s="131"/>
      <c r="T26" s="131"/>
      <c r="U26" s="172">
        <v>42177</v>
      </c>
      <c r="V26" s="171" t="s">
        <v>299</v>
      </c>
      <c r="W26" s="172" t="s">
        <v>273</v>
      </c>
      <c r="X26" s="172" t="s">
        <v>273</v>
      </c>
      <c r="Y26" s="173" t="s">
        <v>273</v>
      </c>
      <c r="Z26" s="173" t="s">
        <v>273</v>
      </c>
      <c r="AA26" s="173" t="s">
        <v>273</v>
      </c>
      <c r="AB26" s="173" t="s">
        <v>273</v>
      </c>
      <c r="AC26" s="178" t="s">
        <v>300</v>
      </c>
      <c r="AD26" s="171" t="s">
        <v>273</v>
      </c>
      <c r="AE26" s="192">
        <v>5.0499999999999998E-3</v>
      </c>
      <c r="AF26" s="232">
        <f>Таблица1[[#This Row],[Дивиденды на акцию 
(2014 год), руб.]]/Таблица1[[#This Row],[Цена акции на 29.06.2015**
(руб.)]]</f>
        <v>4.4634257425742577E-2</v>
      </c>
      <c r="AH26" s="108"/>
      <c r="AL26" s="109"/>
    </row>
    <row r="27" spans="1:38" outlineLevel="1" x14ac:dyDescent="0.25">
      <c r="A27" s="8"/>
      <c r="B27" s="165" t="s">
        <v>198</v>
      </c>
      <c r="C27" s="160" t="s">
        <v>325</v>
      </c>
      <c r="D27" s="125" t="s">
        <v>135</v>
      </c>
      <c r="E27" s="126">
        <v>41766</v>
      </c>
      <c r="F27" s="126">
        <v>41816</v>
      </c>
      <c r="G27" s="126">
        <v>41827</v>
      </c>
      <c r="H27" s="127"/>
      <c r="I27" s="127"/>
      <c r="J27" s="127"/>
      <c r="K27" s="127"/>
      <c r="L27" s="127"/>
      <c r="M27" s="127"/>
      <c r="N27" s="128">
        <v>5.5899999999999998E-2</v>
      </c>
      <c r="O27" s="133">
        <v>1.0341</v>
      </c>
      <c r="P27" s="129">
        <v>5.405666763369113E-2</v>
      </c>
      <c r="Q27" s="126" t="s">
        <v>216</v>
      </c>
      <c r="R27" s="130" t="s">
        <v>250</v>
      </c>
      <c r="S27" s="131"/>
      <c r="T27" s="131"/>
      <c r="U27" s="172">
        <v>42172</v>
      </c>
      <c r="V27" s="172">
        <v>42184</v>
      </c>
      <c r="W27" s="172" t="s">
        <v>273</v>
      </c>
      <c r="X27" s="172" t="s">
        <v>273</v>
      </c>
      <c r="Y27" s="173" t="s">
        <v>273</v>
      </c>
      <c r="Z27" s="173" t="s">
        <v>273</v>
      </c>
      <c r="AA27" s="173" t="s">
        <v>273</v>
      </c>
      <c r="AB27" s="173" t="s">
        <v>273</v>
      </c>
      <c r="AC27" s="178" t="s">
        <v>301</v>
      </c>
      <c r="AD27" s="171" t="s">
        <v>273</v>
      </c>
      <c r="AE27" s="171">
        <v>0.96899999999999997</v>
      </c>
      <c r="AF27" s="232">
        <f>Таблица1[[#This Row],[Дивиденды на акцию 
(2014 год), руб.]]/Таблица1[[#This Row],[Цена акции на 29.06.2015**
(руб.)]]</f>
        <v>8.3313725490196083E-2</v>
      </c>
      <c r="AH27" s="108"/>
      <c r="AL27" s="109"/>
    </row>
    <row r="28" spans="1:38" outlineLevel="1" x14ac:dyDescent="0.25">
      <c r="A28" s="8"/>
      <c r="B28" s="164" t="s">
        <v>190</v>
      </c>
      <c r="C28" s="159" t="s">
        <v>57</v>
      </c>
      <c r="D28" s="125" t="s">
        <v>135</v>
      </c>
      <c r="E28" s="126">
        <v>41764</v>
      </c>
      <c r="F28" s="126">
        <v>41809</v>
      </c>
      <c r="G28" s="126">
        <v>41827</v>
      </c>
      <c r="H28" s="128"/>
      <c r="I28" s="128"/>
      <c r="J28" s="128"/>
      <c r="K28" s="128"/>
      <c r="L28" s="128"/>
      <c r="M28" s="128"/>
      <c r="N28" s="128">
        <v>0.77700000000000002</v>
      </c>
      <c r="O28" s="133">
        <v>84.32</v>
      </c>
      <c r="P28" s="129">
        <v>9.2148956356736256E-3</v>
      </c>
      <c r="Q28" s="126" t="s">
        <v>216</v>
      </c>
      <c r="R28" s="130" t="s">
        <v>250</v>
      </c>
      <c r="S28" s="131">
        <v>41955</v>
      </c>
      <c r="T28" s="131">
        <v>41998</v>
      </c>
      <c r="U28" s="171" t="s">
        <v>289</v>
      </c>
      <c r="V28" s="172" t="s">
        <v>273</v>
      </c>
      <c r="W28" s="172" t="s">
        <v>273</v>
      </c>
      <c r="X28" s="172" t="s">
        <v>273</v>
      </c>
      <c r="Y28" s="186">
        <f>0.42</f>
        <v>0.42</v>
      </c>
      <c r="Z28" s="173" t="s">
        <v>273</v>
      </c>
      <c r="AA28" s="173" t="s">
        <v>273</v>
      </c>
      <c r="AB28" s="171" t="s">
        <v>273</v>
      </c>
      <c r="AC28" s="171" t="s">
        <v>273</v>
      </c>
      <c r="AD28" s="171" t="s">
        <v>273</v>
      </c>
      <c r="AE28" s="176" t="s">
        <v>273</v>
      </c>
      <c r="AF28" s="232" t="s">
        <v>273</v>
      </c>
      <c r="AH28" s="108"/>
      <c r="AL28" s="109"/>
    </row>
    <row r="29" spans="1:38" outlineLevel="1" x14ac:dyDescent="0.25">
      <c r="A29" s="8"/>
      <c r="B29" s="165" t="s">
        <v>122</v>
      </c>
      <c r="C29" s="159" t="s">
        <v>61</v>
      </c>
      <c r="D29" s="132" t="s">
        <v>135</v>
      </c>
      <c r="E29" s="126">
        <v>41764</v>
      </c>
      <c r="F29" s="126">
        <v>41810</v>
      </c>
      <c r="G29" s="126">
        <v>41821</v>
      </c>
      <c r="H29" s="128"/>
      <c r="I29" s="128"/>
      <c r="J29" s="128"/>
      <c r="K29" s="128"/>
      <c r="L29" s="128"/>
      <c r="M29" s="128"/>
      <c r="N29" s="133">
        <v>40</v>
      </c>
      <c r="O29" s="133">
        <v>621</v>
      </c>
      <c r="P29" s="129">
        <v>6.4412238325281798E-2</v>
      </c>
      <c r="Q29" s="126" t="s">
        <v>232</v>
      </c>
      <c r="R29" s="131" t="s">
        <v>252</v>
      </c>
      <c r="S29" s="131"/>
      <c r="T29" s="131"/>
      <c r="U29" s="171" t="s">
        <v>311</v>
      </c>
      <c r="V29" s="193">
        <v>42112</v>
      </c>
      <c r="W29" s="172" t="s">
        <v>273</v>
      </c>
      <c r="X29" s="172" t="s">
        <v>273</v>
      </c>
      <c r="Y29" s="173" t="s">
        <v>273</v>
      </c>
      <c r="Z29" s="173" t="s">
        <v>273</v>
      </c>
      <c r="AA29" s="173" t="s">
        <v>273</v>
      </c>
      <c r="AB29" s="174" t="s">
        <v>273</v>
      </c>
      <c r="AC29" s="180">
        <v>78</v>
      </c>
      <c r="AD29" s="173" t="s">
        <v>273</v>
      </c>
      <c r="AE29" s="179">
        <f>659</f>
        <v>659</v>
      </c>
      <c r="AF29" s="232">
        <f>Таблица1[[#This Row],[Дивиденды на акцию 
(2014 год), руб.]]/Таблица1[[#This Row],[Цена акции на 29.06.2015**
(руб.)]]</f>
        <v>0.11836115326251896</v>
      </c>
      <c r="AH29" s="108"/>
      <c r="AL29" s="109"/>
    </row>
    <row r="30" spans="1:38" x14ac:dyDescent="0.25">
      <c r="A30" s="9" t="s">
        <v>42</v>
      </c>
      <c r="B30" s="163" t="s">
        <v>123</v>
      </c>
      <c r="C30" s="159" t="s">
        <v>63</v>
      </c>
      <c r="D30" s="132" t="s">
        <v>135</v>
      </c>
      <c r="E30" s="126">
        <v>41782</v>
      </c>
      <c r="F30" s="126">
        <v>41817</v>
      </c>
      <c r="G30" s="126">
        <v>41836</v>
      </c>
      <c r="H30" s="128"/>
      <c r="I30" s="128"/>
      <c r="J30" s="128"/>
      <c r="K30" s="128"/>
      <c r="L30" s="128"/>
      <c r="M30" s="128"/>
      <c r="N30" s="133">
        <v>3.4000000000000002E-4</v>
      </c>
      <c r="O30" s="133">
        <v>5.7970000000000001E-2</v>
      </c>
      <c r="P30" s="129">
        <v>5.8651026392961877E-3</v>
      </c>
      <c r="Q30" s="126" t="s">
        <v>230</v>
      </c>
      <c r="R30" s="130" t="s">
        <v>241</v>
      </c>
      <c r="S30" s="131"/>
      <c r="T30" s="131"/>
      <c r="U30" s="172">
        <v>42181</v>
      </c>
      <c r="V30" s="172">
        <v>42201</v>
      </c>
      <c r="W30" s="194">
        <v>3.4268100000000001E-4</v>
      </c>
      <c r="X30" s="172" t="s">
        <v>273</v>
      </c>
      <c r="Y30" s="173" t="s">
        <v>273</v>
      </c>
      <c r="Z30" s="173" t="s">
        <v>273</v>
      </c>
      <c r="AA30" s="173" t="s">
        <v>273</v>
      </c>
      <c r="AB30" s="173" t="s">
        <v>273</v>
      </c>
      <c r="AC30" s="189">
        <f>0.000664788</f>
        <v>6.6478800000000003E-4</v>
      </c>
      <c r="AD30" s="173" t="s">
        <v>273</v>
      </c>
      <c r="AE30" s="195">
        <f>0.06237</f>
        <v>6.2370000000000002E-2</v>
      </c>
      <c r="AF30" s="232">
        <f>Таблица1[[#This Row],[Дивиденды на акцию 
(2014 год), руб.]]/Таблица1[[#This Row],[Цена акции на 29.06.2015**
(руб.)]]</f>
        <v>1.0658778258778258E-2</v>
      </c>
      <c r="AH30" s="108"/>
      <c r="AL30" s="109"/>
    </row>
    <row r="31" spans="1:38" outlineLevel="1" x14ac:dyDescent="0.25">
      <c r="A31" s="8" t="s">
        <v>44</v>
      </c>
      <c r="B31" s="165" t="s">
        <v>323</v>
      </c>
      <c r="C31" s="159" t="s">
        <v>5</v>
      </c>
      <c r="D31" s="132" t="s">
        <v>135</v>
      </c>
      <c r="E31" s="126">
        <v>41746</v>
      </c>
      <c r="F31" s="126">
        <v>41796</v>
      </c>
      <c r="G31" s="126">
        <v>41807</v>
      </c>
      <c r="H31" s="131"/>
      <c r="I31" s="131"/>
      <c r="J31" s="131"/>
      <c r="K31" s="131"/>
      <c r="L31" s="131"/>
      <c r="M31" s="131"/>
      <c r="N31" s="133">
        <v>3.2</v>
      </c>
      <c r="O31" s="128">
        <v>89</v>
      </c>
      <c r="P31" s="129">
        <v>3.5955056179775284E-2</v>
      </c>
      <c r="Q31" s="126" t="s">
        <v>227</v>
      </c>
      <c r="R31" s="130" t="s">
        <v>231</v>
      </c>
      <c r="S31" s="131"/>
      <c r="T31" s="131"/>
      <c r="U31" s="172">
        <v>42153</v>
      </c>
      <c r="V31" s="172">
        <v>42170</v>
      </c>
      <c r="W31" s="172" t="s">
        <v>273</v>
      </c>
      <c r="X31" s="172" t="s">
        <v>273</v>
      </c>
      <c r="Y31" s="173" t="s">
        <v>273</v>
      </c>
      <c r="Z31" s="173" t="s">
        <v>273</v>
      </c>
      <c r="AA31" s="173" t="s">
        <v>273</v>
      </c>
      <c r="AB31" s="173" t="s">
        <v>273</v>
      </c>
      <c r="AC31" s="174">
        <v>0.45</v>
      </c>
      <c r="AD31" s="173" t="s">
        <v>273</v>
      </c>
      <c r="AE31" s="173">
        <v>71.510000000000005</v>
      </c>
      <c r="AF31" s="232">
        <f>Таблица1[[#This Row],[Дивиденды на акцию 
(2014 год), руб.]]/Таблица1[[#This Row],[Цена акции на 29.06.2015**
(руб.)]]</f>
        <v>6.2928261781569012E-3</v>
      </c>
      <c r="AH31" s="108"/>
      <c r="AL31" s="109"/>
    </row>
    <row r="32" spans="1:38" outlineLevel="1" x14ac:dyDescent="0.25">
      <c r="A32" s="9" t="s">
        <v>46</v>
      </c>
      <c r="B32" s="165" t="s">
        <v>324</v>
      </c>
      <c r="C32" s="159" t="s">
        <v>136</v>
      </c>
      <c r="D32" s="132" t="s">
        <v>135</v>
      </c>
      <c r="E32" s="126">
        <v>41746</v>
      </c>
      <c r="F32" s="126">
        <v>41796</v>
      </c>
      <c r="G32" s="126">
        <v>41807</v>
      </c>
      <c r="H32" s="131"/>
      <c r="I32" s="131"/>
      <c r="J32" s="131"/>
      <c r="K32" s="131"/>
      <c r="L32" s="131"/>
      <c r="M32" s="131"/>
      <c r="N32" s="133">
        <v>3.2</v>
      </c>
      <c r="O32" s="128">
        <v>73.69</v>
      </c>
      <c r="P32" s="129">
        <v>4.2999999999999997E-2</v>
      </c>
      <c r="Q32" s="126" t="s">
        <v>227</v>
      </c>
      <c r="R32" s="130" t="s">
        <v>231</v>
      </c>
      <c r="S32" s="131"/>
      <c r="T32" s="131"/>
      <c r="U32" s="172">
        <v>42153</v>
      </c>
      <c r="V32" s="172">
        <v>42170</v>
      </c>
      <c r="W32" s="172" t="s">
        <v>273</v>
      </c>
      <c r="X32" s="172" t="s">
        <v>273</v>
      </c>
      <c r="Y32" s="173" t="s">
        <v>273</v>
      </c>
      <c r="Z32" s="173" t="s">
        <v>273</v>
      </c>
      <c r="AA32" s="173" t="s">
        <v>273</v>
      </c>
      <c r="AB32" s="173" t="s">
        <v>273</v>
      </c>
      <c r="AC32" s="174">
        <v>0.45</v>
      </c>
      <c r="AD32" s="173" t="s">
        <v>273</v>
      </c>
      <c r="AE32" s="173">
        <v>48.31</v>
      </c>
      <c r="AF32" s="232">
        <f>Таблица1[[#This Row],[Дивиденды на акцию 
(2014 год), руб.]]/Таблица1[[#This Row],[Цена акции на 29.06.2015**
(руб.)]]</f>
        <v>9.3148416476919894E-3</v>
      </c>
      <c r="AG32" s="107"/>
      <c r="AH32" s="108"/>
      <c r="AL32" s="109"/>
    </row>
    <row r="33" spans="1:38" x14ac:dyDescent="0.25">
      <c r="A33" s="8" t="s">
        <v>48</v>
      </c>
      <c r="B33" s="163" t="s">
        <v>104</v>
      </c>
      <c r="C33" s="159" t="s">
        <v>7</v>
      </c>
      <c r="D33" s="132" t="s">
        <v>135</v>
      </c>
      <c r="E33" s="126">
        <v>41771</v>
      </c>
      <c r="F33" s="126">
        <v>41816</v>
      </c>
      <c r="G33" s="126">
        <v>41835</v>
      </c>
      <c r="H33" s="127"/>
      <c r="I33" s="133">
        <v>50</v>
      </c>
      <c r="J33" s="133"/>
      <c r="K33" s="127"/>
      <c r="L33" s="127"/>
      <c r="M33" s="127"/>
      <c r="N33" s="133">
        <v>60</v>
      </c>
      <c r="O33" s="128">
        <v>2105</v>
      </c>
      <c r="P33" s="129">
        <v>2.8503562945368172E-2</v>
      </c>
      <c r="Q33" s="126" t="s">
        <v>228</v>
      </c>
      <c r="R33" s="130" t="s">
        <v>240</v>
      </c>
      <c r="S33" s="131">
        <v>41950</v>
      </c>
      <c r="T33" s="131">
        <v>41985</v>
      </c>
      <c r="U33" s="172">
        <v>42180</v>
      </c>
      <c r="V33" s="172">
        <v>42199</v>
      </c>
      <c r="W33" s="172" t="s">
        <v>273</v>
      </c>
      <c r="X33" s="172" t="s">
        <v>273</v>
      </c>
      <c r="Y33" s="172" t="s">
        <v>273</v>
      </c>
      <c r="Z33" s="196" t="s">
        <v>273</v>
      </c>
      <c r="AA33" s="197">
        <f>60</f>
        <v>60</v>
      </c>
      <c r="AB33" s="198">
        <f>94</f>
        <v>94</v>
      </c>
      <c r="AC33" s="171" t="s">
        <v>273</v>
      </c>
      <c r="AD33" s="173" t="s">
        <v>273</v>
      </c>
      <c r="AE33" s="199">
        <v>2408</v>
      </c>
      <c r="AF33" s="232">
        <f>Таблица1[[#This Row],[Дивиденды на акцию 
(2 полугодие 
2014 год), руб.]]/Таблица1[[#This Row],[Цена акции на 29.06.2015**
(руб.)]]</f>
        <v>3.9036544850498338E-2</v>
      </c>
      <c r="AH33" s="108"/>
      <c r="AL33" s="109"/>
    </row>
    <row r="34" spans="1:38" x14ac:dyDescent="0.25">
      <c r="A34" s="9" t="s">
        <v>50</v>
      </c>
      <c r="B34" s="163" t="s">
        <v>108</v>
      </c>
      <c r="C34" s="159" t="s">
        <v>19</v>
      </c>
      <c r="D34" s="132" t="s">
        <v>135</v>
      </c>
      <c r="E34" s="126">
        <v>41765</v>
      </c>
      <c r="F34" s="126">
        <v>41814</v>
      </c>
      <c r="G34" s="126">
        <v>41827</v>
      </c>
      <c r="H34" s="128"/>
      <c r="I34" s="128">
        <v>5.2</v>
      </c>
      <c r="J34" s="128"/>
      <c r="K34" s="128"/>
      <c r="L34" s="128"/>
      <c r="M34" s="128"/>
      <c r="N34" s="128">
        <v>18.600000000000001</v>
      </c>
      <c r="O34" s="128">
        <v>324</v>
      </c>
      <c r="P34" s="129">
        <v>5.7000000000000002E-2</v>
      </c>
      <c r="Q34" s="126" t="s">
        <v>216</v>
      </c>
      <c r="R34" s="130" t="s">
        <v>243</v>
      </c>
      <c r="S34" s="131">
        <v>41911</v>
      </c>
      <c r="T34" s="131">
        <v>41912</v>
      </c>
      <c r="U34" s="172">
        <v>42180</v>
      </c>
      <c r="V34" s="172">
        <v>42192</v>
      </c>
      <c r="W34" s="172" t="s">
        <v>273</v>
      </c>
      <c r="X34" s="172" t="s">
        <v>273</v>
      </c>
      <c r="Y34" s="176">
        <v>6.2</v>
      </c>
      <c r="Z34" s="173" t="s">
        <v>273</v>
      </c>
      <c r="AA34" s="173" t="s">
        <v>273</v>
      </c>
      <c r="AB34" s="173" t="s">
        <v>273</v>
      </c>
      <c r="AC34" s="174">
        <f>19.56</f>
        <v>19.559999999999999</v>
      </c>
      <c r="AD34" s="173" t="s">
        <v>273</v>
      </c>
      <c r="AE34" s="173">
        <v>243.25</v>
      </c>
      <c r="AF34" s="232">
        <f>Таблица1[[#This Row],[Дивиденды на акцию 
(2014 год), руб.]]/Таблица1[[#This Row],[Цена акции на 29.06.2015**
(руб.)]]</f>
        <v>8.0411099691675231E-2</v>
      </c>
      <c r="AH34" s="108"/>
      <c r="AL34" s="109"/>
    </row>
    <row r="35" spans="1:38" x14ac:dyDescent="0.25">
      <c r="A35" s="8" t="s">
        <v>52</v>
      </c>
      <c r="B35" s="163" t="s">
        <v>120</v>
      </c>
      <c r="C35" s="159" t="s">
        <v>53</v>
      </c>
      <c r="D35" s="132" t="s">
        <v>135</v>
      </c>
      <c r="E35" s="126">
        <v>41778</v>
      </c>
      <c r="F35" s="126">
        <v>41816</v>
      </c>
      <c r="G35" s="126">
        <v>41827</v>
      </c>
      <c r="H35" s="131"/>
      <c r="I35" s="131"/>
      <c r="J35" s="131"/>
      <c r="K35" s="127">
        <v>0.03</v>
      </c>
      <c r="L35" s="127"/>
      <c r="M35" s="127"/>
      <c r="N35" s="133">
        <v>0.37940000000000002</v>
      </c>
      <c r="O35" s="133">
        <v>2.84</v>
      </c>
      <c r="P35" s="129">
        <v>0.13400000000000001</v>
      </c>
      <c r="Q35" s="126" t="s">
        <v>216</v>
      </c>
      <c r="R35" s="130" t="s">
        <v>250</v>
      </c>
      <c r="S35" s="131"/>
      <c r="T35" s="131"/>
      <c r="U35" s="172">
        <v>42181</v>
      </c>
      <c r="V35" s="172">
        <v>42192</v>
      </c>
      <c r="W35" s="172" t="s">
        <v>273</v>
      </c>
      <c r="X35" s="172" t="s">
        <v>273</v>
      </c>
      <c r="Y35" s="173" t="s">
        <v>273</v>
      </c>
      <c r="Z35" s="173" t="s">
        <v>273</v>
      </c>
      <c r="AA35" s="173" t="s">
        <v>273</v>
      </c>
      <c r="AB35" s="173" t="s">
        <v>273</v>
      </c>
      <c r="AC35" s="174" t="s">
        <v>297</v>
      </c>
      <c r="AD35" s="173" t="s">
        <v>273</v>
      </c>
      <c r="AE35" s="191">
        <v>2.9990000000000001</v>
      </c>
      <c r="AF35" s="232">
        <f>Таблица1[[#This Row],[Дивиденды на акцию 
(2014 год), руб.]]/Таблица1[[#This Row],[Цена акции на 29.06.2015**
(руб.)]]</f>
        <v>9.0030010003334451E-2</v>
      </c>
      <c r="AH35" s="108"/>
      <c r="AL35" s="109"/>
    </row>
    <row r="36" spans="1:38" x14ac:dyDescent="0.25">
      <c r="A36" s="9" t="s">
        <v>54</v>
      </c>
      <c r="B36" s="165" t="s">
        <v>105</v>
      </c>
      <c r="C36" s="159" t="s">
        <v>9</v>
      </c>
      <c r="D36" s="132" t="s">
        <v>135</v>
      </c>
      <c r="E36" s="126">
        <v>41744</v>
      </c>
      <c r="F36" s="126">
        <v>41788</v>
      </c>
      <c r="G36" s="126">
        <v>41803</v>
      </c>
      <c r="H36" s="131"/>
      <c r="I36" s="131"/>
      <c r="J36" s="131"/>
      <c r="K36" s="131"/>
      <c r="L36" s="131"/>
      <c r="M36" s="131"/>
      <c r="N36" s="133">
        <v>89.15</v>
      </c>
      <c r="O36" s="128">
        <v>9070</v>
      </c>
      <c r="P36" s="129">
        <v>9.7967032967032977E-3</v>
      </c>
      <c r="Q36" s="126" t="s">
        <v>229</v>
      </c>
      <c r="R36" s="130" t="s">
        <v>236</v>
      </c>
      <c r="S36" s="131">
        <v>41953</v>
      </c>
      <c r="T36" s="131">
        <v>41991</v>
      </c>
      <c r="U36" s="172">
        <v>42159</v>
      </c>
      <c r="V36" s="172">
        <v>42174</v>
      </c>
      <c r="W36" s="172" t="s">
        <v>273</v>
      </c>
      <c r="X36" s="172" t="s">
        <v>273</v>
      </c>
      <c r="Y36" s="176">
        <v>78.3</v>
      </c>
      <c r="Z36" s="173" t="s">
        <v>273</v>
      </c>
      <c r="AA36" s="173">
        <v>152.07</v>
      </c>
      <c r="AB36" s="174">
        <f>132.57</f>
        <v>132.57</v>
      </c>
      <c r="AC36" s="171" t="s">
        <v>273</v>
      </c>
      <c r="AD36" s="173" t="s">
        <v>273</v>
      </c>
      <c r="AE36" s="181">
        <v>11520</v>
      </c>
      <c r="AF36" s="232">
        <f>Таблица1[[#This Row],[Дивиденды на акцию 
(2 полугодие 
2014 год), руб.]]/Таблица1[[#This Row],[Цена акции на 29.06.2015**
(руб.)]]</f>
        <v>1.1507812499999999E-2</v>
      </c>
      <c r="AH36" s="108"/>
      <c r="AL36" s="109"/>
    </row>
    <row r="37" spans="1:38" x14ac:dyDescent="0.25">
      <c r="A37" s="8" t="s">
        <v>56</v>
      </c>
      <c r="B37" s="165" t="s">
        <v>119</v>
      </c>
      <c r="C37" s="159" t="s">
        <v>51</v>
      </c>
      <c r="D37" s="132" t="s">
        <v>135</v>
      </c>
      <c r="E37" s="126">
        <v>41752</v>
      </c>
      <c r="F37" s="126">
        <v>41796</v>
      </c>
      <c r="G37" s="126">
        <v>41807</v>
      </c>
      <c r="H37" s="128"/>
      <c r="I37" s="128"/>
      <c r="J37" s="128"/>
      <c r="K37" s="128"/>
      <c r="L37" s="128"/>
      <c r="M37" s="128"/>
      <c r="N37" s="133">
        <v>533.91</v>
      </c>
      <c r="O37" s="133">
        <v>8015.3</v>
      </c>
      <c r="P37" s="129">
        <v>6.6611355782066797E-2</v>
      </c>
      <c r="Q37" s="126" t="s">
        <v>227</v>
      </c>
      <c r="R37" s="130" t="s">
        <v>231</v>
      </c>
      <c r="S37" s="131"/>
      <c r="T37" s="131"/>
      <c r="U37" s="171" t="s">
        <v>291</v>
      </c>
      <c r="V37" s="193">
        <v>42152</v>
      </c>
      <c r="W37" s="172" t="s">
        <v>273</v>
      </c>
      <c r="X37" s="172" t="s">
        <v>273</v>
      </c>
      <c r="Y37" s="173" t="s">
        <v>273</v>
      </c>
      <c r="Z37" s="173" t="s">
        <v>273</v>
      </c>
      <c r="AA37" s="173" t="s">
        <v>273</v>
      </c>
      <c r="AB37" s="173" t="s">
        <v>273</v>
      </c>
      <c r="AC37" s="178" t="s">
        <v>312</v>
      </c>
      <c r="AD37" s="171" t="s">
        <v>273</v>
      </c>
      <c r="AE37" s="181">
        <v>10260</v>
      </c>
      <c r="AF37" s="232">
        <f>Таблица1[[#This Row],[Дивиденды на акцию 
(2014 год), руб.]]/Таблица1[[#This Row],[Цена акции на 29.06.2015**
(руб.)]]</f>
        <v>8.1000974658869407E-2</v>
      </c>
      <c r="AH37" s="108"/>
      <c r="AL37" s="109"/>
    </row>
    <row r="38" spans="1:38" outlineLevel="1" x14ac:dyDescent="0.25">
      <c r="A38" s="9" t="s">
        <v>58</v>
      </c>
      <c r="B38" s="165" t="s">
        <v>107</v>
      </c>
      <c r="C38" s="159" t="s">
        <v>15</v>
      </c>
      <c r="D38" s="132" t="s">
        <v>135</v>
      </c>
      <c r="E38" s="126">
        <v>41771</v>
      </c>
      <c r="F38" s="126">
        <v>41817</v>
      </c>
      <c r="G38" s="126">
        <v>41828</v>
      </c>
      <c r="H38" s="131"/>
      <c r="I38" s="131"/>
      <c r="J38" s="131"/>
      <c r="K38" s="131"/>
      <c r="L38" s="131"/>
      <c r="M38" s="131"/>
      <c r="N38" s="133">
        <v>12.85</v>
      </c>
      <c r="O38" s="128">
        <v>253.9</v>
      </c>
      <c r="P38" s="129">
        <v>5.0999999999999997E-2</v>
      </c>
      <c r="Q38" s="130" t="s">
        <v>231</v>
      </c>
      <c r="R38" s="130" t="s">
        <v>242</v>
      </c>
      <c r="S38" s="131"/>
      <c r="T38" s="131"/>
      <c r="U38" s="172">
        <v>42172</v>
      </c>
      <c r="V38" s="172">
        <v>42184</v>
      </c>
      <c r="W38" s="172" t="s">
        <v>273</v>
      </c>
      <c r="X38" s="172" t="s">
        <v>273</v>
      </c>
      <c r="Y38" s="173" t="s">
        <v>273</v>
      </c>
      <c r="Z38" s="173" t="s">
        <v>273</v>
      </c>
      <c r="AA38" s="173" t="s">
        <v>273</v>
      </c>
      <c r="AB38" s="173" t="s">
        <v>273</v>
      </c>
      <c r="AC38" s="174">
        <v>8.2100000000000009</v>
      </c>
      <c r="AD38" s="173" t="s">
        <v>273</v>
      </c>
      <c r="AE38" s="171">
        <v>238.55</v>
      </c>
      <c r="AF38" s="232">
        <f>Таблица1[[#This Row],[Дивиденды на акцию 
(2014 год), руб.]]/Таблица1[[#This Row],[Цена акции на 29.06.2015**
(руб.)]]</f>
        <v>3.4416264933976107E-2</v>
      </c>
      <c r="AH38" s="108"/>
      <c r="AL38" s="109"/>
    </row>
    <row r="39" spans="1:38" x14ac:dyDescent="0.25">
      <c r="A39" s="9"/>
      <c r="B39" s="165" t="s">
        <v>113</v>
      </c>
      <c r="C39" s="159" t="s">
        <v>17</v>
      </c>
      <c r="D39" s="132" t="s">
        <v>135</v>
      </c>
      <c r="E39" s="126">
        <v>41758</v>
      </c>
      <c r="F39" s="126">
        <v>41796</v>
      </c>
      <c r="G39" s="126">
        <v>41807</v>
      </c>
      <c r="H39" s="131"/>
      <c r="I39" s="131"/>
      <c r="J39" s="131"/>
      <c r="K39" s="128"/>
      <c r="L39" s="128">
        <v>220.7</v>
      </c>
      <c r="M39" s="128">
        <v>248.48</v>
      </c>
      <c r="N39" s="133">
        <v>469.18</v>
      </c>
      <c r="O39" s="128">
        <v>6940</v>
      </c>
      <c r="P39" s="129">
        <v>3.5804034582132563E-2</v>
      </c>
      <c r="Q39" s="126" t="s">
        <v>227</v>
      </c>
      <c r="R39" s="130" t="s">
        <v>231</v>
      </c>
      <c r="S39" s="131">
        <v>41954</v>
      </c>
      <c r="T39" s="131">
        <v>41984</v>
      </c>
      <c r="U39" s="172">
        <v>42137</v>
      </c>
      <c r="V39" s="172">
        <v>42149</v>
      </c>
      <c r="W39" s="200" t="s">
        <v>273</v>
      </c>
      <c r="X39" s="172" t="s">
        <v>273</v>
      </c>
      <c r="Y39" s="173" t="s">
        <v>273</v>
      </c>
      <c r="Z39" s="173" t="s">
        <v>273</v>
      </c>
      <c r="AA39" s="173">
        <v>762.34</v>
      </c>
      <c r="AB39" s="173" t="s">
        <v>273</v>
      </c>
      <c r="AC39" s="174">
        <f>670.04</f>
        <v>670.04</v>
      </c>
      <c r="AD39" s="173" t="s">
        <v>273</v>
      </c>
      <c r="AE39" s="181">
        <v>10210</v>
      </c>
      <c r="AF39" s="232">
        <f>Таблица1[[#This Row],[Дивиденды на акцию 
(2014 год), руб.]]/Таблица1[[#This Row],[Цена акции на 29.06.2015**
(руб.)]]</f>
        <v>6.5625857002938298E-2</v>
      </c>
      <c r="AH39" s="108"/>
      <c r="AL39" s="109"/>
    </row>
    <row r="40" spans="1:38" outlineLevel="1" x14ac:dyDescent="0.25">
      <c r="A40" s="9"/>
      <c r="B40" s="163" t="s">
        <v>204</v>
      </c>
      <c r="C40" s="159" t="s">
        <v>31</v>
      </c>
      <c r="D40" s="132" t="s">
        <v>135</v>
      </c>
      <c r="E40" s="126">
        <v>41765</v>
      </c>
      <c r="F40" s="126">
        <v>41800</v>
      </c>
      <c r="G40" s="126">
        <v>41813</v>
      </c>
      <c r="H40" s="137"/>
      <c r="I40" s="137"/>
      <c r="J40" s="137"/>
      <c r="K40" s="127">
        <v>199</v>
      </c>
      <c r="L40" s="127"/>
      <c r="M40" s="127">
        <v>211</v>
      </c>
      <c r="N40" s="133">
        <v>410</v>
      </c>
      <c r="O40" s="128">
        <v>2430</v>
      </c>
      <c r="P40" s="129">
        <v>8.6831275720164608E-2</v>
      </c>
      <c r="Q40" s="126" t="s">
        <v>226</v>
      </c>
      <c r="R40" s="130" t="s">
        <v>216</v>
      </c>
      <c r="S40" s="131"/>
      <c r="T40" s="131"/>
      <c r="U40" s="172">
        <v>42185</v>
      </c>
      <c r="V40" s="172">
        <v>42202</v>
      </c>
      <c r="W40" s="172" t="s">
        <v>273</v>
      </c>
      <c r="X40" s="172" t="s">
        <v>273</v>
      </c>
      <c r="Y40" s="173" t="s">
        <v>273</v>
      </c>
      <c r="Z40" s="173" t="s">
        <v>273</v>
      </c>
      <c r="AA40" s="173" t="s">
        <v>273</v>
      </c>
      <c r="AB40" s="173" t="s">
        <v>273</v>
      </c>
      <c r="AC40" s="178">
        <v>113</v>
      </c>
      <c r="AD40" s="173" t="s">
        <v>273</v>
      </c>
      <c r="AE40" s="181">
        <v>1903</v>
      </c>
      <c r="AF40" s="232">
        <f>Таблица1[[#This Row],[Дивиденды на акцию 
(2014 год), руб.]]/Таблица1[[#This Row],[Цена акции на 29.06.2015**
(руб.)]]</f>
        <v>5.9379926431949552E-2</v>
      </c>
      <c r="AH40" s="108"/>
      <c r="AL40" s="109"/>
    </row>
    <row r="41" spans="1:38" outlineLevel="1" x14ac:dyDescent="0.25">
      <c r="A41" s="8" t="s">
        <v>60</v>
      </c>
      <c r="B41" s="163" t="s">
        <v>205</v>
      </c>
      <c r="C41" s="159" t="s">
        <v>203</v>
      </c>
      <c r="D41" s="138"/>
      <c r="E41" s="126">
        <v>41765</v>
      </c>
      <c r="F41" s="126">
        <v>41800</v>
      </c>
      <c r="G41" s="126">
        <v>41813</v>
      </c>
      <c r="H41" s="138"/>
      <c r="I41" s="138"/>
      <c r="J41" s="138"/>
      <c r="K41" s="127">
        <v>199</v>
      </c>
      <c r="L41" s="127"/>
      <c r="M41" s="127">
        <v>211</v>
      </c>
      <c r="N41" s="133">
        <v>410</v>
      </c>
      <c r="O41" s="128">
        <v>1829.4</v>
      </c>
      <c r="P41" s="129">
        <v>0.115</v>
      </c>
      <c r="Q41" s="138" t="s">
        <v>226</v>
      </c>
      <c r="R41" s="138" t="s">
        <v>216</v>
      </c>
      <c r="S41" s="131"/>
      <c r="T41" s="131"/>
      <c r="U41" s="172">
        <v>42185</v>
      </c>
      <c r="V41" s="172">
        <v>42202</v>
      </c>
      <c r="W41" s="172" t="s">
        <v>273</v>
      </c>
      <c r="X41" s="172" t="s">
        <v>273</v>
      </c>
      <c r="Y41" s="173" t="s">
        <v>273</v>
      </c>
      <c r="Z41" s="173" t="s">
        <v>273</v>
      </c>
      <c r="AA41" s="173" t="s">
        <v>273</v>
      </c>
      <c r="AB41" s="173" t="s">
        <v>273</v>
      </c>
      <c r="AC41" s="178">
        <v>113</v>
      </c>
      <c r="AD41" s="173" t="s">
        <v>273</v>
      </c>
      <c r="AE41" s="181">
        <v>1404</v>
      </c>
      <c r="AF41" s="232">
        <f>Таблица1[[#This Row],[Дивиденды на акцию 
(2014 год), руб.]]/Таблица1[[#This Row],[Цена акции на 29.06.2015**
(руб.)]]</f>
        <v>8.0484330484330485E-2</v>
      </c>
      <c r="AH41" s="108"/>
      <c r="AL41" s="109"/>
    </row>
    <row r="42" spans="1:38" outlineLevel="1" x14ac:dyDescent="0.25">
      <c r="A42" s="9" t="s">
        <v>62</v>
      </c>
      <c r="B42" s="163" t="s">
        <v>111</v>
      </c>
      <c r="C42" s="159" t="s">
        <v>33</v>
      </c>
      <c r="D42" s="136"/>
      <c r="E42" s="126">
        <v>41771</v>
      </c>
      <c r="F42" s="126">
        <v>41820</v>
      </c>
      <c r="G42" s="126">
        <v>41831</v>
      </c>
      <c r="H42" s="131"/>
      <c r="I42" s="131"/>
      <c r="J42" s="131"/>
      <c r="K42" s="131"/>
      <c r="L42" s="131"/>
      <c r="M42" s="131"/>
      <c r="N42" s="133">
        <v>64.510000000000005</v>
      </c>
      <c r="O42" s="128">
        <v>1138.5</v>
      </c>
      <c r="P42" s="129">
        <v>5.666227492314449E-2</v>
      </c>
      <c r="Q42" s="126" t="s">
        <v>234</v>
      </c>
      <c r="R42" s="130" t="s">
        <v>246</v>
      </c>
      <c r="S42" s="131"/>
      <c r="T42" s="131"/>
      <c r="U42" s="172">
        <v>42185</v>
      </c>
      <c r="V42" s="172">
        <v>42198</v>
      </c>
      <c r="W42" s="172" t="s">
        <v>273</v>
      </c>
      <c r="X42" s="172" t="s">
        <v>273</v>
      </c>
      <c r="Y42" s="184" t="s">
        <v>273</v>
      </c>
      <c r="Z42" s="184" t="s">
        <v>273</v>
      </c>
      <c r="AA42" s="184" t="s">
        <v>273</v>
      </c>
      <c r="AB42" s="184" t="s">
        <v>273</v>
      </c>
      <c r="AC42" s="185">
        <f>16.13</f>
        <v>16.13</v>
      </c>
      <c r="AD42" s="173" t="s">
        <v>273</v>
      </c>
      <c r="AE42" s="186">
        <v>769</v>
      </c>
      <c r="AF42" s="232">
        <f>Таблица1[[#This Row],[Дивиденды на акцию 
(2014 год), руб.]]/Таблица1[[#This Row],[Цена акции на 29.06.2015**
(руб.)]]</f>
        <v>2.0975292587776331E-2</v>
      </c>
      <c r="AH42" s="108"/>
      <c r="AL42" s="109"/>
    </row>
    <row r="43" spans="1:38" outlineLevel="1" x14ac:dyDescent="0.25">
      <c r="A43" s="8" t="s">
        <v>64</v>
      </c>
      <c r="B43" s="163" t="s">
        <v>207</v>
      </c>
      <c r="C43" s="159" t="s">
        <v>35</v>
      </c>
      <c r="D43" s="136"/>
      <c r="E43" s="126">
        <v>41789</v>
      </c>
      <c r="F43" s="126">
        <v>41820</v>
      </c>
      <c r="G43" s="126">
        <v>41834</v>
      </c>
      <c r="H43" s="131"/>
      <c r="I43" s="131"/>
      <c r="J43" s="131"/>
      <c r="K43" s="131"/>
      <c r="L43" s="131"/>
      <c r="M43" s="131"/>
      <c r="N43" s="133">
        <v>3.1160000000000001</v>
      </c>
      <c r="O43" s="128">
        <v>90.77</v>
      </c>
      <c r="P43" s="129">
        <v>3.4328522639638648E-2</v>
      </c>
      <c r="Q43" s="126" t="s">
        <v>235</v>
      </c>
      <c r="R43" s="130" t="s">
        <v>247</v>
      </c>
      <c r="S43" s="131"/>
      <c r="T43" s="131"/>
      <c r="U43" s="172">
        <v>42170</v>
      </c>
      <c r="V43" s="172">
        <v>42188</v>
      </c>
      <c r="W43" s="172" t="s">
        <v>273</v>
      </c>
      <c r="X43" s="172" t="s">
        <v>273</v>
      </c>
      <c r="Y43" s="173" t="s">
        <v>273</v>
      </c>
      <c r="Z43" s="173" t="s">
        <v>273</v>
      </c>
      <c r="AA43" s="173" t="s">
        <v>273</v>
      </c>
      <c r="AB43" s="173" t="s">
        <v>273</v>
      </c>
      <c r="AC43" s="174">
        <v>3.34</v>
      </c>
      <c r="AD43" s="173" t="s">
        <v>273</v>
      </c>
      <c r="AE43" s="173">
        <v>90.65</v>
      </c>
      <c r="AF43" s="232">
        <f>Таблица1[[#This Row],[Дивиденды на акцию 
(2014 год), руб.]]/Таблица1[[#This Row],[Цена акции на 29.06.2015**
(руб.)]]</f>
        <v>3.6845008273579699E-2</v>
      </c>
      <c r="AH43" s="108"/>
      <c r="AL43" s="109"/>
    </row>
    <row r="44" spans="1:38" outlineLevel="1" x14ac:dyDescent="0.25">
      <c r="A44" s="9" t="s">
        <v>66</v>
      </c>
      <c r="B44" s="163" t="s">
        <v>206</v>
      </c>
      <c r="C44" s="159" t="s">
        <v>208</v>
      </c>
      <c r="D44" s="128"/>
      <c r="E44" s="126">
        <v>41789</v>
      </c>
      <c r="F44" s="126">
        <v>41820</v>
      </c>
      <c r="G44" s="126">
        <v>41834</v>
      </c>
      <c r="H44" s="131"/>
      <c r="I44" s="131"/>
      <c r="J44" s="131"/>
      <c r="K44" s="131"/>
      <c r="L44" s="131"/>
      <c r="M44" s="131"/>
      <c r="N44" s="139">
        <v>4.8486000000000002</v>
      </c>
      <c r="O44" s="128">
        <v>67.5</v>
      </c>
      <c r="P44" s="129">
        <v>7.1831111111111109E-2</v>
      </c>
      <c r="Q44" s="126" t="s">
        <v>235</v>
      </c>
      <c r="R44" s="130" t="s">
        <v>247</v>
      </c>
      <c r="S44" s="131"/>
      <c r="T44" s="131"/>
      <c r="U44" s="172">
        <v>42170</v>
      </c>
      <c r="V44" s="172">
        <v>42188</v>
      </c>
      <c r="W44" s="172" t="s">
        <v>273</v>
      </c>
      <c r="X44" s="172" t="s">
        <v>273</v>
      </c>
      <c r="Y44" s="173" t="s">
        <v>273</v>
      </c>
      <c r="Z44" s="173" t="s">
        <v>273</v>
      </c>
      <c r="AA44" s="173" t="s">
        <v>273</v>
      </c>
      <c r="AB44" s="173" t="s">
        <v>273</v>
      </c>
      <c r="AC44" s="174" t="s">
        <v>285</v>
      </c>
      <c r="AD44" s="173" t="s">
        <v>273</v>
      </c>
      <c r="AE44" s="173">
        <v>63.09</v>
      </c>
      <c r="AF44" s="232">
        <f>Таблица1[[#This Row],[Дивиденды на акцию 
(2014 год), руб.]]/Таблица1[[#This Row],[Цена акции на 29.06.2015**
(руб.)]]</f>
        <v>6.4194008559201141E-2</v>
      </c>
      <c r="AH44" s="108"/>
      <c r="AL44" s="109"/>
    </row>
    <row r="45" spans="1:38" outlineLevel="1" x14ac:dyDescent="0.25">
      <c r="A45" s="9"/>
      <c r="B45" s="165" t="s">
        <v>112</v>
      </c>
      <c r="C45" s="159" t="s">
        <v>37</v>
      </c>
      <c r="D45" s="132" t="s">
        <v>135</v>
      </c>
      <c r="E45" s="126">
        <v>41761</v>
      </c>
      <c r="F45" s="126">
        <v>41780</v>
      </c>
      <c r="G45" s="126"/>
      <c r="H45" s="131"/>
      <c r="I45" s="131"/>
      <c r="J45" s="131"/>
      <c r="K45" s="127">
        <v>0.01</v>
      </c>
      <c r="L45" s="127"/>
      <c r="M45" s="127"/>
      <c r="N45" s="133">
        <v>2.7911999999999999</v>
      </c>
      <c r="O45" s="128">
        <v>328</v>
      </c>
      <c r="P45" s="129">
        <v>8.5097560975609752E-3</v>
      </c>
      <c r="Q45" s="126"/>
      <c r="R45" s="131" t="s">
        <v>248</v>
      </c>
      <c r="S45" s="131"/>
      <c r="T45" s="131"/>
      <c r="U45" s="172">
        <v>42144</v>
      </c>
      <c r="V45" s="172">
        <v>42125</v>
      </c>
      <c r="W45" s="172" t="s">
        <v>273</v>
      </c>
      <c r="X45" s="172" t="s">
        <v>273</v>
      </c>
      <c r="Y45" s="173" t="s">
        <v>318</v>
      </c>
      <c r="Z45" s="173" t="s">
        <v>273</v>
      </c>
      <c r="AA45" s="173" t="s">
        <v>319</v>
      </c>
      <c r="AB45" s="187" t="s">
        <v>317</v>
      </c>
      <c r="AC45" s="171" t="s">
        <v>273</v>
      </c>
      <c r="AD45" s="173" t="s">
        <v>273</v>
      </c>
      <c r="AE45" s="179">
        <f>429</f>
        <v>429</v>
      </c>
      <c r="AF45" s="232">
        <f>(0.13*51.46)/429</f>
        <v>1.5593939393939394E-2</v>
      </c>
      <c r="AH45" s="108"/>
      <c r="AL45" s="109"/>
    </row>
    <row r="46" spans="1:38" outlineLevel="1" x14ac:dyDescent="0.25">
      <c r="A46" s="8" t="s">
        <v>68</v>
      </c>
      <c r="B46" s="163" t="s">
        <v>114</v>
      </c>
      <c r="C46" s="159" t="s">
        <v>39</v>
      </c>
      <c r="D46" s="132" t="s">
        <v>135</v>
      </c>
      <c r="E46" s="126">
        <v>41768</v>
      </c>
      <c r="F46" s="126">
        <v>41818</v>
      </c>
      <c r="G46" s="126">
        <v>41838</v>
      </c>
      <c r="H46" s="133"/>
      <c r="I46" s="133"/>
      <c r="J46" s="133"/>
      <c r="K46" s="133"/>
      <c r="L46" s="133"/>
      <c r="M46" s="133"/>
      <c r="N46" s="133">
        <v>1.47</v>
      </c>
      <c r="O46" s="128">
        <v>48</v>
      </c>
      <c r="P46" s="129">
        <v>3.0624999999999999E-2</v>
      </c>
      <c r="Q46" s="126" t="s">
        <v>233</v>
      </c>
      <c r="R46" s="143" t="s">
        <v>245</v>
      </c>
      <c r="S46" s="131"/>
      <c r="T46" s="131"/>
      <c r="U46" s="171" t="s">
        <v>281</v>
      </c>
      <c r="V46" s="172">
        <v>42200</v>
      </c>
      <c r="W46" s="172" t="s">
        <v>273</v>
      </c>
      <c r="X46" s="172" t="s">
        <v>273</v>
      </c>
      <c r="Y46" s="173" t="s">
        <v>273</v>
      </c>
      <c r="Z46" s="173" t="s">
        <v>273</v>
      </c>
      <c r="AA46" s="173" t="s">
        <v>273</v>
      </c>
      <c r="AB46" s="173" t="s">
        <v>273</v>
      </c>
      <c r="AC46" s="174" t="s">
        <v>286</v>
      </c>
      <c r="AD46" s="173" t="s">
        <v>273</v>
      </c>
      <c r="AE46" s="173">
        <v>63.78</v>
      </c>
      <c r="AF46" s="232">
        <f>Таблица1[[#This Row],[Дивиденды на акцию 
(2014 год), руб.]]/Таблица1[[#This Row],[Цена акции на 29.06.2015**
(руб.)]]</f>
        <v>2.3047977422389464E-2</v>
      </c>
      <c r="AH46" s="108"/>
      <c r="AL46" s="109"/>
    </row>
    <row r="47" spans="1:38" outlineLevel="1" x14ac:dyDescent="0.25">
      <c r="A47" s="9" t="s">
        <v>70</v>
      </c>
      <c r="B47" s="165" t="s">
        <v>192</v>
      </c>
      <c r="C47" s="160" t="s">
        <v>193</v>
      </c>
      <c r="D47" s="126"/>
      <c r="E47" s="126">
        <v>41739</v>
      </c>
      <c r="F47" s="126">
        <v>41788</v>
      </c>
      <c r="G47" s="126">
        <v>41799</v>
      </c>
      <c r="H47" s="138"/>
      <c r="I47" s="138"/>
      <c r="J47" s="138"/>
      <c r="K47" s="138"/>
      <c r="L47" s="138"/>
      <c r="M47" s="138"/>
      <c r="N47" s="133">
        <v>152</v>
      </c>
      <c r="O47" s="128">
        <v>1368.3</v>
      </c>
      <c r="P47" s="129">
        <v>0.11108674998172915</v>
      </c>
      <c r="Q47" s="126" t="s">
        <v>215</v>
      </c>
      <c r="R47" s="130" t="s">
        <v>249</v>
      </c>
      <c r="S47" s="131"/>
      <c r="T47" s="131"/>
      <c r="U47" s="171" t="s">
        <v>287</v>
      </c>
      <c r="V47" s="172" t="s">
        <v>288</v>
      </c>
      <c r="W47" s="172" t="s">
        <v>273</v>
      </c>
      <c r="X47" s="172" t="s">
        <v>273</v>
      </c>
      <c r="Y47" s="173" t="s">
        <v>273</v>
      </c>
      <c r="Z47" s="173" t="s">
        <v>273</v>
      </c>
      <c r="AA47" s="173" t="s">
        <v>273</v>
      </c>
      <c r="AB47" s="173" t="s">
        <v>273</v>
      </c>
      <c r="AC47" s="180">
        <v>139</v>
      </c>
      <c r="AD47" s="173" t="s">
        <v>273</v>
      </c>
      <c r="AE47" s="181">
        <v>2216</v>
      </c>
      <c r="AF47" s="232">
        <f>Таблица1[[#This Row],[Дивиденды на акцию 
(2014 год), руб.]]/Таблица1[[#This Row],[Цена акции на 29.06.2015**
(руб.)]]</f>
        <v>6.2725631768953072E-2</v>
      </c>
      <c r="AH47" s="108"/>
      <c r="AL47" s="109"/>
    </row>
    <row r="48" spans="1:38" outlineLevel="1" x14ac:dyDescent="0.25">
      <c r="A48" s="8" t="s">
        <v>72</v>
      </c>
      <c r="B48" s="164" t="s">
        <v>259</v>
      </c>
      <c r="C48" s="158" t="s">
        <v>260</v>
      </c>
      <c r="D48" s="140"/>
      <c r="E48" s="126"/>
      <c r="F48" s="126"/>
      <c r="G48" s="126"/>
      <c r="H48" s="138"/>
      <c r="I48" s="138"/>
      <c r="J48" s="138"/>
      <c r="K48" s="138"/>
      <c r="L48" s="138"/>
      <c r="M48" s="138"/>
      <c r="N48" s="131"/>
      <c r="O48" s="133"/>
      <c r="P48" s="129"/>
      <c r="Q48" s="131"/>
      <c r="R48" s="131"/>
      <c r="S48" s="131">
        <v>41855</v>
      </c>
      <c r="T48" s="131">
        <v>41898</v>
      </c>
      <c r="U48" s="172">
        <v>42178</v>
      </c>
      <c r="V48" s="172" t="s">
        <v>273</v>
      </c>
      <c r="W48" s="172" t="s">
        <v>273</v>
      </c>
      <c r="X48" s="172" t="s">
        <v>273</v>
      </c>
      <c r="Y48" s="188">
        <v>1.9</v>
      </c>
      <c r="Z48" s="173" t="s">
        <v>273</v>
      </c>
      <c r="AA48" s="173" t="s">
        <v>273</v>
      </c>
      <c r="AB48" s="171" t="s">
        <v>273</v>
      </c>
      <c r="AC48" s="171" t="s">
        <v>273</v>
      </c>
      <c r="AD48" s="173" t="s">
        <v>273</v>
      </c>
      <c r="AE48" s="176" t="s">
        <v>273</v>
      </c>
      <c r="AF48" s="232" t="s">
        <v>273</v>
      </c>
      <c r="AH48" s="108"/>
      <c r="AL48" s="109"/>
    </row>
    <row r="49" spans="1:38" outlineLevel="1" x14ac:dyDescent="0.25">
      <c r="A49" s="9" t="s">
        <v>74</v>
      </c>
      <c r="B49" s="163" t="s">
        <v>115</v>
      </c>
      <c r="C49" s="159" t="s">
        <v>41</v>
      </c>
      <c r="D49" s="132" t="s">
        <v>135</v>
      </c>
      <c r="E49" s="126">
        <v>41785</v>
      </c>
      <c r="F49" s="126">
        <v>41817</v>
      </c>
      <c r="G49" s="126">
        <v>41828</v>
      </c>
      <c r="H49" s="131"/>
      <c r="I49" s="131"/>
      <c r="J49" s="131"/>
      <c r="K49" s="131"/>
      <c r="L49" s="131"/>
      <c r="M49" s="131"/>
      <c r="N49" s="133">
        <v>1.3587510000000001E-2</v>
      </c>
      <c r="O49" s="133">
        <v>0.69299999999999995</v>
      </c>
      <c r="P49" s="129">
        <v>1.960679653679654E-2</v>
      </c>
      <c r="Q49" s="126" t="s">
        <v>231</v>
      </c>
      <c r="R49" s="130" t="s">
        <v>242</v>
      </c>
      <c r="S49" s="131"/>
      <c r="T49" s="131"/>
      <c r="U49" s="172">
        <v>42181</v>
      </c>
      <c r="V49" s="172">
        <v>42192</v>
      </c>
      <c r="W49" s="172" t="s">
        <v>273</v>
      </c>
      <c r="X49" s="172" t="s">
        <v>273</v>
      </c>
      <c r="Y49" s="173" t="s">
        <v>273</v>
      </c>
      <c r="Z49" s="173" t="s">
        <v>273</v>
      </c>
      <c r="AA49" s="173" t="s">
        <v>273</v>
      </c>
      <c r="AB49" s="173" t="s">
        <v>273</v>
      </c>
      <c r="AC49" s="189">
        <v>1.561855E-2</v>
      </c>
      <c r="AD49" s="173" t="s">
        <v>273</v>
      </c>
      <c r="AE49" s="183">
        <v>0.53200000000000003</v>
      </c>
      <c r="AF49" s="232">
        <f>Таблица1[[#This Row],[Дивиденды на акцию 
(2014 год), руб.]]/Таблица1[[#This Row],[Цена акции на 29.06.2015**
(руб.)]]</f>
        <v>2.9358176691729323E-2</v>
      </c>
      <c r="AH49" s="108"/>
      <c r="AL49" s="109"/>
    </row>
    <row r="50" spans="1:38" x14ac:dyDescent="0.25">
      <c r="A50" s="8" t="s">
        <v>76</v>
      </c>
      <c r="B50" s="165" t="s">
        <v>116</v>
      </c>
      <c r="C50" s="159" t="s">
        <v>43</v>
      </c>
      <c r="D50" s="132" t="s">
        <v>135</v>
      </c>
      <c r="E50" s="126">
        <v>41771</v>
      </c>
      <c r="F50" s="126">
        <v>41816</v>
      </c>
      <c r="G50" s="126">
        <v>41831</v>
      </c>
      <c r="H50" s="128"/>
      <c r="I50" s="128"/>
      <c r="J50" s="128"/>
      <c r="K50" s="128"/>
      <c r="L50" s="128"/>
      <c r="M50" s="128"/>
      <c r="N50" s="128">
        <v>2.38</v>
      </c>
      <c r="O50" s="133">
        <v>65.25</v>
      </c>
      <c r="P50" s="129">
        <v>3.6475095785440614E-2</v>
      </c>
      <c r="Q50" s="126" t="s">
        <v>234</v>
      </c>
      <c r="R50" s="130" t="s">
        <v>246</v>
      </c>
      <c r="S50" s="131"/>
      <c r="T50" s="131"/>
      <c r="U50" s="171" t="s">
        <v>290</v>
      </c>
      <c r="V50" s="172">
        <v>42136</v>
      </c>
      <c r="W50" s="173" t="s">
        <v>273</v>
      </c>
      <c r="X50" s="172" t="s">
        <v>273</v>
      </c>
      <c r="Y50" s="173" t="s">
        <v>273</v>
      </c>
      <c r="Z50" s="173" t="s">
        <v>273</v>
      </c>
      <c r="AA50" s="173" t="s">
        <v>273</v>
      </c>
      <c r="AB50" s="173" t="s">
        <v>273</v>
      </c>
      <c r="AC50" s="174">
        <v>3.87</v>
      </c>
      <c r="AD50" s="173" t="s">
        <v>273</v>
      </c>
      <c r="AE50" s="173">
        <f>73.49</f>
        <v>73.489999999999995</v>
      </c>
      <c r="AF50" s="232">
        <f>Таблица1[[#This Row],[Дивиденды на акцию 
(2014 год), руб.]]/Таблица1[[#This Row],[Цена акции на 29.06.2015**
(руб.)]]</f>
        <v>5.2660225881072262E-2</v>
      </c>
      <c r="AH50" s="108"/>
      <c r="AL50" s="109"/>
    </row>
    <row r="51" spans="1:38" outlineLevel="1" x14ac:dyDescent="0.25">
      <c r="A51" s="9" t="s">
        <v>78</v>
      </c>
      <c r="B51" s="163" t="s">
        <v>268</v>
      </c>
      <c r="C51" s="159" t="s">
        <v>327</v>
      </c>
      <c r="D51" s="132" t="s">
        <v>135</v>
      </c>
      <c r="E51" s="126">
        <v>41773</v>
      </c>
      <c r="F51" s="126">
        <v>41817</v>
      </c>
      <c r="G51" s="126">
        <v>41836</v>
      </c>
      <c r="H51" s="128"/>
      <c r="I51" s="128"/>
      <c r="J51" s="128"/>
      <c r="K51" s="128"/>
      <c r="L51" s="128"/>
      <c r="M51" s="128"/>
      <c r="N51" s="133">
        <v>2.36</v>
      </c>
      <c r="O51" s="128">
        <v>28.92</v>
      </c>
      <c r="P51" s="129">
        <v>8.2000000000000003E-2</v>
      </c>
      <c r="Q51" s="126" t="s">
        <v>230</v>
      </c>
      <c r="R51" s="130" t="s">
        <v>241</v>
      </c>
      <c r="S51" s="131"/>
      <c r="T51" s="131"/>
      <c r="U51" s="172">
        <v>42182</v>
      </c>
      <c r="V51" s="172">
        <v>42201</v>
      </c>
      <c r="W51" s="172" t="s">
        <v>273</v>
      </c>
      <c r="X51" s="172" t="s">
        <v>273</v>
      </c>
      <c r="Y51" s="173" t="s">
        <v>273</v>
      </c>
      <c r="Z51" s="173" t="s">
        <v>273</v>
      </c>
      <c r="AA51" s="173" t="s">
        <v>273</v>
      </c>
      <c r="AB51" s="173"/>
      <c r="AC51" s="174">
        <f>8.21</f>
        <v>8.2100000000000009</v>
      </c>
      <c r="AD51" s="173" t="s">
        <v>273</v>
      </c>
      <c r="AE51" s="177">
        <v>42.54</v>
      </c>
      <c r="AF51" s="233">
        <f>(Таблица1[[#This Row],[Дивиденды на акцию 
(2014 год), руб.]]/Таблица1[[#This Row],[Цена акции на 29.06.2015**
(руб.)]])</f>
        <v>0.19299482839680304</v>
      </c>
      <c r="AH51" s="108"/>
      <c r="AL51" s="109"/>
    </row>
    <row r="52" spans="1:38" x14ac:dyDescent="0.25">
      <c r="A52" s="8" t="s">
        <v>80</v>
      </c>
      <c r="B52" s="165" t="s">
        <v>106</v>
      </c>
      <c r="C52" s="159" t="s">
        <v>13</v>
      </c>
      <c r="D52" s="132" t="s">
        <v>135</v>
      </c>
      <c r="E52" s="126">
        <v>41712</v>
      </c>
      <c r="F52" s="126">
        <v>41747</v>
      </c>
      <c r="G52" s="126">
        <v>41758</v>
      </c>
      <c r="H52" s="131"/>
      <c r="I52" s="127">
        <v>3.4</v>
      </c>
      <c r="J52" s="127"/>
      <c r="K52" s="131"/>
      <c r="L52" s="131"/>
      <c r="M52" s="127">
        <v>4.49</v>
      </c>
      <c r="N52" s="133">
        <f>SUM(Таблица1[[#This Row],[Дивиденды на акцию (2 кв.2013 год), руб.]:[Годовые дивиденды на акцию  (2013 год), руб]])</f>
        <v>7.8900000000000006</v>
      </c>
      <c r="O52" s="128">
        <v>333</v>
      </c>
      <c r="P52" s="129">
        <v>1.3483483483483483E-2</v>
      </c>
      <c r="Q52" s="126"/>
      <c r="R52" s="130" t="s">
        <v>218</v>
      </c>
      <c r="S52" s="131">
        <v>41893</v>
      </c>
      <c r="T52" s="131">
        <v>41926</v>
      </c>
      <c r="U52" s="172">
        <v>42118</v>
      </c>
      <c r="V52" s="172">
        <v>42129</v>
      </c>
      <c r="W52" s="172" t="s">
        <v>273</v>
      </c>
      <c r="X52" s="172" t="s">
        <v>273</v>
      </c>
      <c r="Y52" s="176">
        <v>5.0999999999999996</v>
      </c>
      <c r="Z52" s="173" t="s">
        <v>273</v>
      </c>
      <c r="AA52" s="173" t="s">
        <v>273</v>
      </c>
      <c r="AB52" s="201">
        <f>5.2</f>
        <v>5.2</v>
      </c>
      <c r="AC52" s="173" t="s">
        <v>273</v>
      </c>
      <c r="AD52" s="173" t="s">
        <v>273</v>
      </c>
      <c r="AE52" s="179">
        <v>499</v>
      </c>
      <c r="AF52" s="233">
        <f>(Таблица1[[#This Row],[Дивиденды на акцию 
(2 полугодие 
2014 год), руб.]]/Таблица1[[#This Row],[Цена акции на 29.06.2015**
(руб.)]])</f>
        <v>1.0420841683366733E-2</v>
      </c>
      <c r="AH52" s="108"/>
      <c r="AL52" s="109"/>
    </row>
    <row r="53" spans="1:38" outlineLevel="1" x14ac:dyDescent="0.25">
      <c r="A53" s="9" t="s">
        <v>82</v>
      </c>
      <c r="B53" s="163" t="s">
        <v>133</v>
      </c>
      <c r="C53" s="159" t="s">
        <v>89</v>
      </c>
      <c r="D53" s="144"/>
      <c r="E53" s="126">
        <v>41771</v>
      </c>
      <c r="F53" s="126">
        <v>41814</v>
      </c>
      <c r="G53" s="145">
        <v>41831</v>
      </c>
      <c r="H53" s="128"/>
      <c r="I53" s="128"/>
      <c r="J53" s="128"/>
      <c r="K53" s="128"/>
      <c r="L53" s="128"/>
      <c r="M53" s="128"/>
      <c r="N53" s="133">
        <v>5.9749999999999998E-2</v>
      </c>
      <c r="O53" s="133">
        <v>1.2198</v>
      </c>
      <c r="P53" s="129">
        <v>4.8983439908181665E-2</v>
      </c>
      <c r="Q53" s="126" t="s">
        <v>234</v>
      </c>
      <c r="R53" s="130" t="s">
        <v>246</v>
      </c>
      <c r="S53" s="131"/>
      <c r="T53" s="131"/>
      <c r="U53" s="172">
        <v>42179</v>
      </c>
      <c r="V53" s="172">
        <v>42191</v>
      </c>
      <c r="W53" s="172" t="s">
        <v>273</v>
      </c>
      <c r="X53" s="172" t="s">
        <v>273</v>
      </c>
      <c r="Y53" s="173" t="s">
        <v>273</v>
      </c>
      <c r="Z53" s="173" t="s">
        <v>273</v>
      </c>
      <c r="AA53" s="173" t="s">
        <v>273</v>
      </c>
      <c r="AB53" s="173" t="s">
        <v>273</v>
      </c>
      <c r="AC53" s="190">
        <f>0.0422</f>
        <v>4.2200000000000001E-2</v>
      </c>
      <c r="AD53" s="173" t="s">
        <v>273</v>
      </c>
      <c r="AE53" s="173">
        <v>0.86499999999999999</v>
      </c>
      <c r="AF53" s="232">
        <f>Таблица1[[#This Row],[Дивиденды на акцию 
(2014 год), руб.]]/Таблица1[[#This Row],[Цена акции на 29.06.2015**
(руб.)]]</f>
        <v>4.8786127167630061E-2</v>
      </c>
      <c r="AH53" s="108"/>
      <c r="AL53" s="109"/>
    </row>
    <row r="54" spans="1:38" outlineLevel="1" x14ac:dyDescent="0.25">
      <c r="A54" s="8" t="s">
        <v>84</v>
      </c>
      <c r="B54" s="163" t="s">
        <v>222</v>
      </c>
      <c r="C54" s="159" t="s">
        <v>91</v>
      </c>
      <c r="D54" s="146"/>
      <c r="E54" s="147">
        <v>41771</v>
      </c>
      <c r="F54" s="148">
        <v>41820</v>
      </c>
      <c r="G54" s="148">
        <v>41831</v>
      </c>
      <c r="H54" s="127"/>
      <c r="I54" s="127"/>
      <c r="J54" s="127"/>
      <c r="K54" s="127"/>
      <c r="L54" s="127"/>
      <c r="M54" s="127"/>
      <c r="N54" s="133">
        <v>0</v>
      </c>
      <c r="O54" s="133">
        <v>50.3</v>
      </c>
      <c r="P54" s="129">
        <v>0</v>
      </c>
      <c r="Q54" s="126" t="s">
        <v>234</v>
      </c>
      <c r="R54" s="130" t="s">
        <v>246</v>
      </c>
      <c r="S54" s="131"/>
      <c r="T54" s="131"/>
      <c r="U54" s="172">
        <v>42185</v>
      </c>
      <c r="V54" s="172" t="s">
        <v>273</v>
      </c>
      <c r="W54" s="172" t="s">
        <v>273</v>
      </c>
      <c r="X54" s="172" t="s">
        <v>273</v>
      </c>
      <c r="Y54" s="186" t="s">
        <v>273</v>
      </c>
      <c r="Z54" s="186" t="s">
        <v>273</v>
      </c>
      <c r="AA54" s="186" t="s">
        <v>273</v>
      </c>
      <c r="AB54" s="186" t="s">
        <v>273</v>
      </c>
      <c r="AC54" s="171" t="s">
        <v>273</v>
      </c>
      <c r="AD54" s="186" t="s">
        <v>273</v>
      </c>
      <c r="AE54" s="186" t="s">
        <v>273</v>
      </c>
      <c r="AF54" s="232" t="s">
        <v>273</v>
      </c>
      <c r="AH54" s="108"/>
      <c r="AL54" s="109"/>
    </row>
    <row r="55" spans="1:38" outlineLevel="1" x14ac:dyDescent="0.25">
      <c r="A55" s="9" t="s">
        <v>86</v>
      </c>
      <c r="B55" s="163" t="s">
        <v>221</v>
      </c>
      <c r="C55" s="162" t="s">
        <v>220</v>
      </c>
      <c r="D55" s="149"/>
      <c r="E55" s="150">
        <v>41771</v>
      </c>
      <c r="F55" s="151">
        <v>41820</v>
      </c>
      <c r="G55" s="151">
        <v>41831</v>
      </c>
      <c r="H55" s="152"/>
      <c r="I55" s="152"/>
      <c r="J55" s="152"/>
      <c r="K55" s="152"/>
      <c r="L55" s="152"/>
      <c r="M55" s="152"/>
      <c r="N55" s="153">
        <v>0.05</v>
      </c>
      <c r="O55" s="152">
        <v>24.5</v>
      </c>
      <c r="P55" s="154">
        <v>2.0408163265306124E-3</v>
      </c>
      <c r="Q55" s="155" t="s">
        <v>234</v>
      </c>
      <c r="R55" s="143" t="s">
        <v>246</v>
      </c>
      <c r="S55" s="156"/>
      <c r="T55" s="156"/>
      <c r="U55" s="202">
        <v>42185</v>
      </c>
      <c r="V55" s="202">
        <v>42196</v>
      </c>
      <c r="W55" s="202" t="s">
        <v>273</v>
      </c>
      <c r="X55" s="202" t="s">
        <v>273</v>
      </c>
      <c r="Y55" s="203" t="s">
        <v>273</v>
      </c>
      <c r="Z55" s="203" t="s">
        <v>273</v>
      </c>
      <c r="AA55" s="203" t="s">
        <v>273</v>
      </c>
      <c r="AB55" s="203" t="s">
        <v>273</v>
      </c>
      <c r="AC55" s="204">
        <f>0.05</f>
        <v>0.05</v>
      </c>
      <c r="AD55" s="203" t="s">
        <v>273</v>
      </c>
      <c r="AE55" s="205">
        <v>49</v>
      </c>
      <c r="AF55" s="234">
        <f>Таблица1[[#This Row],[Дивиденды на акцию 
(2014 год), руб.]]/Таблица1[[#This Row],[Цена акции на 29.06.2015**
(руб.)]]</f>
        <v>1.0204081632653062E-3</v>
      </c>
      <c r="AH55" s="108"/>
      <c r="AL55" s="109"/>
    </row>
    <row r="56" spans="1:38" outlineLevel="1" x14ac:dyDescent="0.25">
      <c r="A56" s="8" t="s">
        <v>88</v>
      </c>
      <c r="AC56" s="110"/>
      <c r="AD56" s="110"/>
      <c r="AE56" s="110"/>
      <c r="AF56" s="235"/>
      <c r="AH56" s="108"/>
      <c r="AL56" s="109"/>
    </row>
    <row r="57" spans="1:38" ht="17.25" outlineLevel="1" thickBot="1" x14ac:dyDescent="0.3">
      <c r="A57" s="9" t="s">
        <v>90</v>
      </c>
      <c r="B57" s="214" t="s">
        <v>332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116"/>
      <c r="AD57" s="116"/>
      <c r="AE57" s="116"/>
      <c r="AF57" s="236"/>
      <c r="AH57" s="108"/>
      <c r="AL57" s="109"/>
    </row>
    <row r="58" spans="1:38" ht="46.5" customHeight="1" outlineLevel="1" x14ac:dyDescent="0.25">
      <c r="A58" s="96"/>
      <c r="B58" s="225" t="s">
        <v>330</v>
      </c>
      <c r="C58" s="226" t="s">
        <v>334</v>
      </c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1"/>
      <c r="AC58" s="116"/>
      <c r="AD58" s="116"/>
      <c r="AE58" s="116"/>
      <c r="AF58" s="236"/>
      <c r="AH58" s="108"/>
      <c r="AL58" s="109"/>
    </row>
    <row r="59" spans="1:38" ht="33" customHeight="1" x14ac:dyDescent="0.25">
      <c r="A59" s="1"/>
      <c r="B59" s="227" t="s">
        <v>339</v>
      </c>
      <c r="C59" s="224" t="s">
        <v>340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3"/>
      <c r="AC59" s="110"/>
      <c r="AD59" s="110"/>
      <c r="AE59" s="110"/>
      <c r="AF59" s="235"/>
    </row>
    <row r="60" spans="1:38" ht="15.75" x14ac:dyDescent="0.25">
      <c r="A60" s="4" t="s">
        <v>94</v>
      </c>
      <c r="B60" s="228"/>
      <c r="C60" s="212" t="s">
        <v>333</v>
      </c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3"/>
      <c r="AC60" s="116"/>
      <c r="AD60" s="116"/>
      <c r="AE60" s="116"/>
      <c r="AF60" s="236"/>
    </row>
    <row r="61" spans="1:38" ht="16.5" thickBot="1" x14ac:dyDescent="0.3">
      <c r="A61" s="7" t="s">
        <v>95</v>
      </c>
      <c r="B61" s="229"/>
      <c r="C61" s="207" t="s">
        <v>336</v>
      </c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8"/>
      <c r="AC61" s="110"/>
      <c r="AD61" s="110"/>
      <c r="AE61" s="110"/>
      <c r="AF61" s="235"/>
    </row>
    <row r="62" spans="1:38" ht="15.75" x14ac:dyDescent="0.25">
      <c r="A62" s="7"/>
      <c r="AC62" s="110"/>
      <c r="AD62" s="116"/>
      <c r="AE62" s="116"/>
      <c r="AF62" s="236"/>
    </row>
    <row r="63" spans="1:38" x14ac:dyDescent="0.25">
      <c r="A63" s="7" t="s">
        <v>96</v>
      </c>
      <c r="AC63" s="110"/>
      <c r="AD63" s="110"/>
      <c r="AE63" s="110"/>
      <c r="AF63" s="235"/>
    </row>
    <row r="64" spans="1:38" x14ac:dyDescent="0.25">
      <c r="A64" s="7" t="s">
        <v>97</v>
      </c>
      <c r="AC64" s="110"/>
      <c r="AD64" s="110"/>
      <c r="AE64" s="110"/>
      <c r="AF64" s="235"/>
    </row>
    <row r="65" spans="1:32" x14ac:dyDescent="0.25">
      <c r="A65" s="7" t="s">
        <v>100</v>
      </c>
      <c r="AC65" s="110"/>
      <c r="AF65" s="237"/>
    </row>
    <row r="66" spans="1:32" x14ac:dyDescent="0.25">
      <c r="A66" s="7" t="s">
        <v>101</v>
      </c>
      <c r="AC66" s="110"/>
      <c r="AF66" s="237"/>
    </row>
    <row r="67" spans="1:32" x14ac:dyDescent="0.25">
      <c r="AC67" s="110"/>
      <c r="AF67" s="237"/>
    </row>
    <row r="68" spans="1:32" x14ac:dyDescent="0.25">
      <c r="AC68" s="110"/>
      <c r="AF68" s="237"/>
    </row>
    <row r="69" spans="1:32" x14ac:dyDescent="0.25">
      <c r="AC69" s="110"/>
      <c r="AF69" s="237"/>
    </row>
    <row r="70" spans="1:32" x14ac:dyDescent="0.25">
      <c r="AC70" s="110"/>
      <c r="AF70" s="237"/>
    </row>
    <row r="71" spans="1:32" x14ac:dyDescent="0.25">
      <c r="U71" s="115"/>
      <c r="V71" s="115"/>
      <c r="W71" s="115"/>
      <c r="X71" s="115"/>
      <c r="Y71" s="115" t="s">
        <v>331</v>
      </c>
      <c r="Z71" s="115"/>
      <c r="AA71" s="115"/>
      <c r="AB71" s="115"/>
      <c r="AC71" s="110"/>
      <c r="AF71" s="237"/>
    </row>
    <row r="72" spans="1:32" x14ac:dyDescent="0.25">
      <c r="AC72" s="110"/>
      <c r="AF72" s="237"/>
    </row>
    <row r="73" spans="1:32" x14ac:dyDescent="0.25">
      <c r="AC73" s="110"/>
      <c r="AF73" s="237"/>
    </row>
    <row r="74" spans="1:32" x14ac:dyDescent="0.25">
      <c r="AC74" s="110"/>
      <c r="AF74" s="237"/>
    </row>
    <row r="75" spans="1:32" x14ac:dyDescent="0.25">
      <c r="AC75" s="110"/>
      <c r="AF75" s="237"/>
    </row>
    <row r="76" spans="1:32" x14ac:dyDescent="0.25">
      <c r="AC76" s="110"/>
      <c r="AF76" s="237"/>
    </row>
    <row r="77" spans="1:32" x14ac:dyDescent="0.25">
      <c r="AC77" s="110"/>
      <c r="AF77" s="237"/>
    </row>
    <row r="78" spans="1:32" x14ac:dyDescent="0.25">
      <c r="AC78" s="110"/>
      <c r="AF78" s="237"/>
    </row>
    <row r="79" spans="1:32" x14ac:dyDescent="0.25">
      <c r="AC79" s="110"/>
      <c r="AF79" s="237"/>
    </row>
    <row r="80" spans="1:32" x14ac:dyDescent="0.25">
      <c r="AC80" s="110"/>
      <c r="AF80" s="237"/>
    </row>
    <row r="81" spans="29:32" x14ac:dyDescent="0.25">
      <c r="AC81" s="110"/>
      <c r="AF81" s="237"/>
    </row>
    <row r="82" spans="29:32" x14ac:dyDescent="0.25">
      <c r="AC82" s="110"/>
      <c r="AF82" s="237"/>
    </row>
    <row r="83" spans="29:32" x14ac:dyDescent="0.25">
      <c r="AC83" s="110"/>
      <c r="AF83" s="237"/>
    </row>
    <row r="84" spans="29:32" x14ac:dyDescent="0.25">
      <c r="AC84" s="110"/>
      <c r="AF84" s="237"/>
    </row>
    <row r="85" spans="29:32" x14ac:dyDescent="0.25">
      <c r="AC85" s="110"/>
      <c r="AF85" s="237"/>
    </row>
    <row r="86" spans="29:32" x14ac:dyDescent="0.25">
      <c r="AC86" s="110"/>
      <c r="AF86" s="237"/>
    </row>
    <row r="87" spans="29:32" x14ac:dyDescent="0.25">
      <c r="AC87" s="110"/>
      <c r="AF87" s="237"/>
    </row>
    <row r="88" spans="29:32" x14ac:dyDescent="0.25">
      <c r="AC88" s="110"/>
      <c r="AF88" s="237"/>
    </row>
    <row r="89" spans="29:32" x14ac:dyDescent="0.25">
      <c r="AC89" s="110"/>
      <c r="AF89" s="237"/>
    </row>
    <row r="90" spans="29:32" x14ac:dyDescent="0.25">
      <c r="AC90" s="110"/>
      <c r="AF90" s="237"/>
    </row>
    <row r="91" spans="29:32" x14ac:dyDescent="0.25">
      <c r="AC91" s="110"/>
      <c r="AF91" s="237"/>
    </row>
    <row r="92" spans="29:32" x14ac:dyDescent="0.25">
      <c r="AC92" s="110"/>
      <c r="AF92" s="237"/>
    </row>
    <row r="93" spans="29:32" x14ac:dyDescent="0.25">
      <c r="AC93" s="110"/>
      <c r="AF93" s="237"/>
    </row>
    <row r="94" spans="29:32" x14ac:dyDescent="0.25">
      <c r="AC94" s="110"/>
      <c r="AF94" s="237"/>
    </row>
    <row r="95" spans="29:32" x14ac:dyDescent="0.25">
      <c r="AC95" s="110"/>
      <c r="AF95" s="237"/>
    </row>
    <row r="96" spans="29:32" x14ac:dyDescent="0.25">
      <c r="AC96" s="110"/>
      <c r="AF96" s="237"/>
    </row>
    <row r="97" spans="29:32" x14ac:dyDescent="0.25">
      <c r="AC97" s="110"/>
      <c r="AF97" s="237"/>
    </row>
    <row r="98" spans="29:32" x14ac:dyDescent="0.25">
      <c r="AC98" s="110"/>
      <c r="AF98" s="237"/>
    </row>
    <row r="99" spans="29:32" x14ac:dyDescent="0.25">
      <c r="AC99" s="110"/>
      <c r="AF99" s="237"/>
    </row>
    <row r="100" spans="29:32" x14ac:dyDescent="0.25">
      <c r="AC100" s="110"/>
      <c r="AF100" s="237"/>
    </row>
    <row r="101" spans="29:32" x14ac:dyDescent="0.25">
      <c r="AC101" s="110"/>
      <c r="AF101" s="237"/>
    </row>
    <row r="102" spans="29:32" x14ac:dyDescent="0.25">
      <c r="AC102" s="110"/>
      <c r="AF102" s="237"/>
    </row>
    <row r="103" spans="29:32" x14ac:dyDescent="0.25">
      <c r="AC103" s="110"/>
      <c r="AF103" s="237"/>
    </row>
    <row r="104" spans="29:32" x14ac:dyDescent="0.25">
      <c r="AC104" s="110"/>
      <c r="AF104" s="237"/>
    </row>
    <row r="105" spans="29:32" x14ac:dyDescent="0.25">
      <c r="AC105" s="110"/>
      <c r="AF105" s="237"/>
    </row>
    <row r="106" spans="29:32" x14ac:dyDescent="0.25">
      <c r="AC106" s="110"/>
      <c r="AF106" s="237"/>
    </row>
    <row r="107" spans="29:32" x14ac:dyDescent="0.25">
      <c r="AC107" s="110"/>
      <c r="AF107" s="237"/>
    </row>
    <row r="108" spans="29:32" x14ac:dyDescent="0.25">
      <c r="AC108" s="110"/>
      <c r="AF108" s="237"/>
    </row>
    <row r="109" spans="29:32" x14ac:dyDescent="0.25">
      <c r="AC109" s="110"/>
      <c r="AF109" s="237"/>
    </row>
    <row r="110" spans="29:32" x14ac:dyDescent="0.25">
      <c r="AC110" s="110"/>
      <c r="AF110" s="237"/>
    </row>
    <row r="111" spans="29:32" x14ac:dyDescent="0.25">
      <c r="AC111" s="110"/>
      <c r="AF111" s="237"/>
    </row>
    <row r="112" spans="29:32" x14ac:dyDescent="0.25">
      <c r="AC112" s="110"/>
      <c r="AF112" s="237"/>
    </row>
    <row r="113" spans="29:32" x14ac:dyDescent="0.25">
      <c r="AC113" s="110"/>
      <c r="AF113" s="237"/>
    </row>
    <row r="114" spans="29:32" x14ac:dyDescent="0.25">
      <c r="AC114" s="110"/>
      <c r="AF114" s="238"/>
    </row>
    <row r="115" spans="29:32" x14ac:dyDescent="0.25">
      <c r="AC115" s="110"/>
    </row>
    <row r="116" spans="29:32" x14ac:dyDescent="0.25">
      <c r="AC116" s="110"/>
    </row>
    <row r="117" spans="29:32" x14ac:dyDescent="0.25">
      <c r="AC117" s="110"/>
    </row>
    <row r="118" spans="29:32" x14ac:dyDescent="0.25">
      <c r="AC118" s="110"/>
    </row>
    <row r="119" spans="29:32" x14ac:dyDescent="0.25">
      <c r="AC119" s="110"/>
    </row>
    <row r="120" spans="29:32" x14ac:dyDescent="0.25">
      <c r="AC120" s="110"/>
    </row>
    <row r="121" spans="29:32" x14ac:dyDescent="0.25">
      <c r="AC121" s="110"/>
    </row>
    <row r="122" spans="29:32" x14ac:dyDescent="0.25">
      <c r="AC122" s="110"/>
    </row>
    <row r="123" spans="29:32" x14ac:dyDescent="0.25">
      <c r="AC123" s="110"/>
    </row>
    <row r="124" spans="29:32" x14ac:dyDescent="0.25">
      <c r="AC124" s="110"/>
    </row>
    <row r="125" spans="29:32" x14ac:dyDescent="0.25">
      <c r="AC125" s="110"/>
    </row>
    <row r="126" spans="29:32" x14ac:dyDescent="0.25">
      <c r="AC126" s="110"/>
    </row>
    <row r="127" spans="29:32" x14ac:dyDescent="0.25">
      <c r="AC127" s="110"/>
    </row>
    <row r="128" spans="29:32" x14ac:dyDescent="0.25">
      <c r="AC128" s="110"/>
    </row>
    <row r="129" spans="29:29" x14ac:dyDescent="0.25">
      <c r="AC129" s="110"/>
    </row>
    <row r="130" spans="29:29" x14ac:dyDescent="0.25">
      <c r="AC130" s="110"/>
    </row>
    <row r="131" spans="29:29" x14ac:dyDescent="0.25">
      <c r="AC131" s="110"/>
    </row>
    <row r="132" spans="29:29" x14ac:dyDescent="0.25">
      <c r="AC132" s="110"/>
    </row>
    <row r="133" spans="29:29" x14ac:dyDescent="0.25">
      <c r="AC133" s="110"/>
    </row>
    <row r="134" spans="29:29" x14ac:dyDescent="0.25">
      <c r="AC134" s="110"/>
    </row>
    <row r="135" spans="29:29" x14ac:dyDescent="0.25">
      <c r="AC135" s="110"/>
    </row>
    <row r="136" spans="29:29" x14ac:dyDescent="0.25">
      <c r="AC136" s="110"/>
    </row>
    <row r="137" spans="29:29" x14ac:dyDescent="0.25">
      <c r="AC137" s="110"/>
    </row>
    <row r="138" spans="29:29" x14ac:dyDescent="0.25">
      <c r="AC138" s="110"/>
    </row>
    <row r="139" spans="29:29" x14ac:dyDescent="0.25">
      <c r="AC139" s="110"/>
    </row>
    <row r="140" spans="29:29" x14ac:dyDescent="0.25">
      <c r="AC140" s="110"/>
    </row>
    <row r="141" spans="29:29" x14ac:dyDescent="0.25">
      <c r="AC141" s="110"/>
    </row>
    <row r="142" spans="29:29" x14ac:dyDescent="0.25">
      <c r="AC142" s="110"/>
    </row>
    <row r="143" spans="29:29" x14ac:dyDescent="0.25">
      <c r="AC143" s="110"/>
    </row>
    <row r="144" spans="29:29" x14ac:dyDescent="0.25">
      <c r="AC144" s="110"/>
    </row>
    <row r="145" spans="29:29" x14ac:dyDescent="0.25">
      <c r="AC145" s="110"/>
    </row>
    <row r="146" spans="29:29" x14ac:dyDescent="0.25">
      <c r="AC146" s="110"/>
    </row>
    <row r="147" spans="29:29" x14ac:dyDescent="0.25">
      <c r="AC147" s="110"/>
    </row>
    <row r="148" spans="29:29" x14ac:dyDescent="0.25">
      <c r="AC148" s="110"/>
    </row>
    <row r="149" spans="29:29" x14ac:dyDescent="0.25">
      <c r="AC149" s="110"/>
    </row>
    <row r="150" spans="29:29" x14ac:dyDescent="0.25">
      <c r="AC150" s="110"/>
    </row>
    <row r="151" spans="29:29" x14ac:dyDescent="0.25">
      <c r="AC151" s="110"/>
    </row>
    <row r="152" spans="29:29" x14ac:dyDescent="0.25">
      <c r="AC152" s="110"/>
    </row>
    <row r="153" spans="29:29" x14ac:dyDescent="0.25">
      <c r="AC153" s="110"/>
    </row>
    <row r="154" spans="29:29" x14ac:dyDescent="0.25">
      <c r="AC154" s="110"/>
    </row>
    <row r="155" spans="29:29" x14ac:dyDescent="0.25">
      <c r="AC155" s="110"/>
    </row>
    <row r="156" spans="29:29" x14ac:dyDescent="0.25">
      <c r="AC156" s="110"/>
    </row>
    <row r="157" spans="29:29" x14ac:dyDescent="0.25">
      <c r="AC157" s="110"/>
    </row>
    <row r="158" spans="29:29" x14ac:dyDescent="0.25">
      <c r="AC158" s="110"/>
    </row>
    <row r="159" spans="29:29" x14ac:dyDescent="0.25">
      <c r="AC159" s="110"/>
    </row>
    <row r="160" spans="29:29" x14ac:dyDescent="0.25">
      <c r="AC160" s="110"/>
    </row>
    <row r="161" spans="29:29" x14ac:dyDescent="0.25">
      <c r="AC161" s="110"/>
    </row>
    <row r="162" spans="29:29" x14ac:dyDescent="0.25">
      <c r="AC162" s="110"/>
    </row>
    <row r="163" spans="29:29" x14ac:dyDescent="0.25">
      <c r="AC163" s="110"/>
    </row>
    <row r="164" spans="29:29" x14ac:dyDescent="0.25">
      <c r="AC164" s="110"/>
    </row>
    <row r="165" spans="29:29" x14ac:dyDescent="0.25">
      <c r="AC165" s="110"/>
    </row>
    <row r="166" spans="29:29" x14ac:dyDescent="0.25">
      <c r="AC166" s="110"/>
    </row>
    <row r="167" spans="29:29" x14ac:dyDescent="0.25">
      <c r="AC167" s="110"/>
    </row>
    <row r="168" spans="29:29" x14ac:dyDescent="0.25">
      <c r="AC168" s="110"/>
    </row>
    <row r="169" spans="29:29" x14ac:dyDescent="0.25">
      <c r="AC169" s="110"/>
    </row>
    <row r="170" spans="29:29" x14ac:dyDescent="0.25">
      <c r="AC170" s="110"/>
    </row>
    <row r="171" spans="29:29" x14ac:dyDescent="0.25">
      <c r="AC171" s="110"/>
    </row>
    <row r="172" spans="29:29" x14ac:dyDescent="0.25">
      <c r="AC172" s="110"/>
    </row>
    <row r="173" spans="29:29" x14ac:dyDescent="0.25">
      <c r="AC173" s="110"/>
    </row>
    <row r="174" spans="29:29" x14ac:dyDescent="0.25">
      <c r="AC174" s="110"/>
    </row>
    <row r="175" spans="29:29" x14ac:dyDescent="0.25">
      <c r="AC175" s="110"/>
    </row>
    <row r="176" spans="29:29" x14ac:dyDescent="0.25">
      <c r="AC176" s="110"/>
    </row>
    <row r="177" spans="29:29" x14ac:dyDescent="0.25">
      <c r="AC177" s="110"/>
    </row>
    <row r="178" spans="29:29" x14ac:dyDescent="0.25">
      <c r="AC178" s="110"/>
    </row>
    <row r="179" spans="29:29" x14ac:dyDescent="0.25">
      <c r="AC179" s="110"/>
    </row>
    <row r="180" spans="29:29" x14ac:dyDescent="0.25">
      <c r="AC180" s="110"/>
    </row>
    <row r="181" spans="29:29" x14ac:dyDescent="0.25">
      <c r="AC181" s="110"/>
    </row>
    <row r="182" spans="29:29" x14ac:dyDescent="0.25">
      <c r="AC182" s="110"/>
    </row>
    <row r="183" spans="29:29" x14ac:dyDescent="0.25">
      <c r="AC183" s="110"/>
    </row>
    <row r="184" spans="29:29" x14ac:dyDescent="0.25">
      <c r="AC184" s="110"/>
    </row>
    <row r="185" spans="29:29" x14ac:dyDescent="0.25">
      <c r="AC185" s="110"/>
    </row>
    <row r="186" spans="29:29" x14ac:dyDescent="0.25">
      <c r="AC186" s="110"/>
    </row>
    <row r="187" spans="29:29" x14ac:dyDescent="0.25">
      <c r="AC187" s="110"/>
    </row>
    <row r="188" spans="29:29" x14ac:dyDescent="0.25">
      <c r="AC188" s="110"/>
    </row>
    <row r="189" spans="29:29" x14ac:dyDescent="0.25">
      <c r="AC189" s="110"/>
    </row>
    <row r="190" spans="29:29" x14ac:dyDescent="0.25">
      <c r="AC190" s="110"/>
    </row>
    <row r="191" spans="29:29" x14ac:dyDescent="0.25">
      <c r="AC191" s="110"/>
    </row>
    <row r="192" spans="29:29" x14ac:dyDescent="0.25">
      <c r="AC192" s="110"/>
    </row>
    <row r="193" spans="29:29" x14ac:dyDescent="0.25">
      <c r="AC193" s="110"/>
    </row>
    <row r="194" spans="29:29" x14ac:dyDescent="0.25">
      <c r="AC194" s="110"/>
    </row>
    <row r="195" spans="29:29" x14ac:dyDescent="0.25">
      <c r="AC195" s="110"/>
    </row>
    <row r="196" spans="29:29" x14ac:dyDescent="0.25">
      <c r="AC196" s="110"/>
    </row>
    <row r="197" spans="29:29" x14ac:dyDescent="0.25">
      <c r="AC197" s="110"/>
    </row>
    <row r="198" spans="29:29" x14ac:dyDescent="0.25">
      <c r="AC198" s="110"/>
    </row>
    <row r="199" spans="29:29" x14ac:dyDescent="0.25">
      <c r="AC199" s="110"/>
    </row>
    <row r="200" spans="29:29" x14ac:dyDescent="0.25">
      <c r="AC200" s="110"/>
    </row>
    <row r="201" spans="29:29" x14ac:dyDescent="0.25">
      <c r="AC201" s="110"/>
    </row>
    <row r="202" spans="29:29" x14ac:dyDescent="0.25">
      <c r="AC202" s="110"/>
    </row>
    <row r="203" spans="29:29" x14ac:dyDescent="0.25">
      <c r="AC203" s="110"/>
    </row>
    <row r="204" spans="29:29" x14ac:dyDescent="0.25">
      <c r="AC204" s="110"/>
    </row>
    <row r="205" spans="29:29" x14ac:dyDescent="0.25">
      <c r="AC205" s="110"/>
    </row>
    <row r="206" spans="29:29" x14ac:dyDescent="0.25">
      <c r="AC206" s="110"/>
    </row>
    <row r="207" spans="29:29" x14ac:dyDescent="0.25">
      <c r="AC207" s="110"/>
    </row>
    <row r="208" spans="29:29" x14ac:dyDescent="0.25">
      <c r="AC208" s="110"/>
    </row>
    <row r="209" spans="29:29" x14ac:dyDescent="0.25">
      <c r="AC209" s="110"/>
    </row>
    <row r="210" spans="29:29" x14ac:dyDescent="0.25">
      <c r="AC210" s="110"/>
    </row>
    <row r="211" spans="29:29" x14ac:dyDescent="0.25">
      <c r="AC211" s="110"/>
    </row>
    <row r="212" spans="29:29" x14ac:dyDescent="0.25">
      <c r="AC212" s="110"/>
    </row>
    <row r="213" spans="29:29" x14ac:dyDescent="0.25">
      <c r="AC213" s="110"/>
    </row>
    <row r="214" spans="29:29" x14ac:dyDescent="0.25">
      <c r="AC214" s="110"/>
    </row>
    <row r="215" spans="29:29" x14ac:dyDescent="0.25">
      <c r="AC215" s="110"/>
    </row>
    <row r="216" spans="29:29" x14ac:dyDescent="0.25">
      <c r="AC216" s="110"/>
    </row>
    <row r="217" spans="29:29" x14ac:dyDescent="0.25">
      <c r="AC217" s="110"/>
    </row>
    <row r="218" spans="29:29" x14ac:dyDescent="0.25">
      <c r="AC218" s="110"/>
    </row>
    <row r="219" spans="29:29" x14ac:dyDescent="0.25">
      <c r="AC219" s="110"/>
    </row>
    <row r="220" spans="29:29" x14ac:dyDescent="0.25">
      <c r="AC220" s="110"/>
    </row>
    <row r="221" spans="29:29" x14ac:dyDescent="0.25">
      <c r="AC221" s="110"/>
    </row>
    <row r="222" spans="29:29" x14ac:dyDescent="0.25">
      <c r="AC222" s="110"/>
    </row>
    <row r="223" spans="29:29" x14ac:dyDescent="0.25">
      <c r="AC223" s="110"/>
    </row>
    <row r="224" spans="29:29" x14ac:dyDescent="0.25">
      <c r="AC224" s="110"/>
    </row>
    <row r="225" spans="29:29" x14ac:dyDescent="0.25">
      <c r="AC225" s="110"/>
    </row>
    <row r="226" spans="29:29" x14ac:dyDescent="0.25">
      <c r="AC226" s="110"/>
    </row>
    <row r="227" spans="29:29" x14ac:dyDescent="0.25">
      <c r="AC227" s="110"/>
    </row>
    <row r="228" spans="29:29" x14ac:dyDescent="0.25">
      <c r="AC228" s="110"/>
    </row>
    <row r="229" spans="29:29" x14ac:dyDescent="0.25">
      <c r="AC229" s="110"/>
    </row>
    <row r="230" spans="29:29" x14ac:dyDescent="0.25">
      <c r="AC230" s="110"/>
    </row>
    <row r="231" spans="29:29" x14ac:dyDescent="0.25">
      <c r="AC231" s="110"/>
    </row>
    <row r="232" spans="29:29" x14ac:dyDescent="0.25">
      <c r="AC232" s="110"/>
    </row>
    <row r="233" spans="29:29" x14ac:dyDescent="0.25">
      <c r="AC233" s="110"/>
    </row>
    <row r="234" spans="29:29" x14ac:dyDescent="0.25">
      <c r="AC234" s="110"/>
    </row>
    <row r="235" spans="29:29" x14ac:dyDescent="0.25">
      <c r="AC235" s="110"/>
    </row>
    <row r="236" spans="29:29" x14ac:dyDescent="0.25">
      <c r="AC236" s="110"/>
    </row>
    <row r="237" spans="29:29" x14ac:dyDescent="0.25">
      <c r="AC237" s="110"/>
    </row>
    <row r="238" spans="29:29" x14ac:dyDescent="0.25">
      <c r="AC238" s="110"/>
    </row>
    <row r="239" spans="29:29" x14ac:dyDescent="0.25">
      <c r="AC239" s="110"/>
    </row>
    <row r="240" spans="29:29" x14ac:dyDescent="0.25">
      <c r="AC240" s="110"/>
    </row>
    <row r="241" spans="29:29" x14ac:dyDescent="0.25">
      <c r="AC241" s="110"/>
    </row>
    <row r="242" spans="29:29" x14ac:dyDescent="0.25">
      <c r="AC242" s="110"/>
    </row>
    <row r="243" spans="29:29" x14ac:dyDescent="0.25">
      <c r="AC243" s="110"/>
    </row>
    <row r="244" spans="29:29" x14ac:dyDescent="0.25">
      <c r="AC244" s="110"/>
    </row>
    <row r="245" spans="29:29" x14ac:dyDescent="0.25">
      <c r="AC245" s="110"/>
    </row>
    <row r="246" spans="29:29" x14ac:dyDescent="0.25">
      <c r="AC246" s="110"/>
    </row>
    <row r="247" spans="29:29" x14ac:dyDescent="0.25">
      <c r="AC247" s="110"/>
    </row>
    <row r="248" spans="29:29" x14ac:dyDescent="0.25">
      <c r="AC248" s="110"/>
    </row>
    <row r="249" spans="29:29" x14ac:dyDescent="0.25">
      <c r="AC249" s="110"/>
    </row>
    <row r="250" spans="29:29" x14ac:dyDescent="0.25">
      <c r="AC250" s="110"/>
    </row>
    <row r="251" spans="29:29" x14ac:dyDescent="0.25">
      <c r="AC251" s="110"/>
    </row>
    <row r="252" spans="29:29" x14ac:dyDescent="0.25">
      <c r="AC252" s="110"/>
    </row>
    <row r="253" spans="29:29" x14ac:dyDescent="0.25">
      <c r="AC253" s="110"/>
    </row>
    <row r="254" spans="29:29" x14ac:dyDescent="0.25">
      <c r="AC254" s="110"/>
    </row>
    <row r="255" spans="29:29" x14ac:dyDescent="0.25">
      <c r="AC255" s="110"/>
    </row>
    <row r="256" spans="29:29" x14ac:dyDescent="0.25">
      <c r="AC256" s="110"/>
    </row>
    <row r="257" spans="29:29" x14ac:dyDescent="0.25">
      <c r="AC257" s="110"/>
    </row>
    <row r="258" spans="29:29" x14ac:dyDescent="0.25">
      <c r="AC258" s="110"/>
    </row>
    <row r="259" spans="29:29" x14ac:dyDescent="0.25">
      <c r="AC259" s="110"/>
    </row>
    <row r="260" spans="29:29" x14ac:dyDescent="0.25">
      <c r="AC260" s="110"/>
    </row>
    <row r="261" spans="29:29" x14ac:dyDescent="0.25">
      <c r="AC261" s="110"/>
    </row>
    <row r="262" spans="29:29" x14ac:dyDescent="0.25">
      <c r="AC262" s="110"/>
    </row>
    <row r="263" spans="29:29" x14ac:dyDescent="0.25">
      <c r="AC263" s="110"/>
    </row>
    <row r="264" spans="29:29" x14ac:dyDescent="0.25">
      <c r="AC264" s="110"/>
    </row>
    <row r="265" spans="29:29" x14ac:dyDescent="0.25">
      <c r="AC265" s="110"/>
    </row>
    <row r="266" spans="29:29" x14ac:dyDescent="0.25">
      <c r="AC266" s="110"/>
    </row>
    <row r="267" spans="29:29" x14ac:dyDescent="0.25">
      <c r="AC267" s="110"/>
    </row>
    <row r="268" spans="29:29" x14ac:dyDescent="0.25">
      <c r="AC268" s="110"/>
    </row>
    <row r="269" spans="29:29" x14ac:dyDescent="0.25">
      <c r="AC269" s="110"/>
    </row>
    <row r="270" spans="29:29" x14ac:dyDescent="0.25">
      <c r="AC270" s="110"/>
    </row>
    <row r="271" spans="29:29" x14ac:dyDescent="0.25">
      <c r="AC271" s="110"/>
    </row>
    <row r="272" spans="29:29" x14ac:dyDescent="0.25">
      <c r="AC272" s="110"/>
    </row>
    <row r="273" spans="29:29" x14ac:dyDescent="0.25">
      <c r="AC273" s="110"/>
    </row>
    <row r="274" spans="29:29" x14ac:dyDescent="0.25">
      <c r="AC274" s="110"/>
    </row>
    <row r="275" spans="29:29" x14ac:dyDescent="0.25">
      <c r="AC275" s="110"/>
    </row>
    <row r="276" spans="29:29" x14ac:dyDescent="0.25">
      <c r="AC276" s="110"/>
    </row>
    <row r="277" spans="29:29" x14ac:dyDescent="0.25">
      <c r="AC277" s="110"/>
    </row>
    <row r="278" spans="29:29" x14ac:dyDescent="0.25">
      <c r="AC278" s="110"/>
    </row>
    <row r="279" spans="29:29" x14ac:dyDescent="0.25">
      <c r="AC279" s="110"/>
    </row>
    <row r="280" spans="29:29" x14ac:dyDescent="0.25">
      <c r="AC280" s="110"/>
    </row>
    <row r="281" spans="29:29" x14ac:dyDescent="0.25">
      <c r="AC281" s="110"/>
    </row>
    <row r="282" spans="29:29" x14ac:dyDescent="0.25">
      <c r="AC282" s="110"/>
    </row>
    <row r="283" spans="29:29" x14ac:dyDescent="0.25">
      <c r="AC283" s="110"/>
    </row>
    <row r="284" spans="29:29" x14ac:dyDescent="0.25">
      <c r="AC284" s="110"/>
    </row>
    <row r="285" spans="29:29" x14ac:dyDescent="0.25">
      <c r="AC285" s="110"/>
    </row>
    <row r="286" spans="29:29" x14ac:dyDescent="0.25">
      <c r="AC286" s="110"/>
    </row>
    <row r="287" spans="29:29" x14ac:dyDescent="0.25">
      <c r="AC287" s="110"/>
    </row>
    <row r="288" spans="29:29" x14ac:dyDescent="0.25">
      <c r="AC288" s="110"/>
    </row>
    <row r="289" spans="29:29" x14ac:dyDescent="0.25">
      <c r="AC289" s="110"/>
    </row>
    <row r="290" spans="29:29" x14ac:dyDescent="0.25">
      <c r="AC290" s="110"/>
    </row>
    <row r="291" spans="29:29" x14ac:dyDescent="0.25">
      <c r="AC291" s="110"/>
    </row>
    <row r="292" spans="29:29" x14ac:dyDescent="0.25">
      <c r="AC292" s="110"/>
    </row>
    <row r="293" spans="29:29" x14ac:dyDescent="0.25">
      <c r="AC293" s="110"/>
    </row>
    <row r="294" spans="29:29" x14ac:dyDescent="0.25">
      <c r="AC294" s="110"/>
    </row>
    <row r="295" spans="29:29" x14ac:dyDescent="0.25">
      <c r="AC295" s="110"/>
    </row>
    <row r="296" spans="29:29" x14ac:dyDescent="0.25">
      <c r="AC296" s="110"/>
    </row>
    <row r="297" spans="29:29" x14ac:dyDescent="0.25">
      <c r="AC297" s="110"/>
    </row>
    <row r="298" spans="29:29" x14ac:dyDescent="0.25">
      <c r="AC298" s="110"/>
    </row>
    <row r="299" spans="29:29" x14ac:dyDescent="0.25">
      <c r="AC299" s="110"/>
    </row>
    <row r="300" spans="29:29" x14ac:dyDescent="0.25">
      <c r="AC300" s="110"/>
    </row>
    <row r="301" spans="29:29" x14ac:dyDescent="0.25">
      <c r="AC301" s="110"/>
    </row>
    <row r="302" spans="29:29" x14ac:dyDescent="0.25">
      <c r="AC302" s="110"/>
    </row>
    <row r="303" spans="29:29" x14ac:dyDescent="0.25">
      <c r="AC303" s="110"/>
    </row>
    <row r="304" spans="29:29" x14ac:dyDescent="0.25">
      <c r="AC304" s="110"/>
    </row>
    <row r="305" spans="29:29" x14ac:dyDescent="0.25">
      <c r="AC305" s="110"/>
    </row>
    <row r="306" spans="29:29" x14ac:dyDescent="0.25">
      <c r="AC306" s="110"/>
    </row>
    <row r="307" spans="29:29" x14ac:dyDescent="0.25">
      <c r="AC307" s="110"/>
    </row>
    <row r="308" spans="29:29" x14ac:dyDescent="0.25">
      <c r="AC308" s="110"/>
    </row>
    <row r="309" spans="29:29" x14ac:dyDescent="0.25">
      <c r="AC309" s="110"/>
    </row>
    <row r="310" spans="29:29" x14ac:dyDescent="0.25">
      <c r="AC310" s="110"/>
    </row>
    <row r="311" spans="29:29" x14ac:dyDescent="0.25">
      <c r="AC311" s="110"/>
    </row>
    <row r="312" spans="29:29" x14ac:dyDescent="0.25">
      <c r="AC312" s="110"/>
    </row>
    <row r="313" spans="29:29" x14ac:dyDescent="0.25">
      <c r="AC313" s="110"/>
    </row>
    <row r="314" spans="29:29" x14ac:dyDescent="0.25">
      <c r="AC314" s="110"/>
    </row>
    <row r="315" spans="29:29" x14ac:dyDescent="0.25">
      <c r="AC315" s="110"/>
    </row>
    <row r="316" spans="29:29" x14ac:dyDescent="0.25">
      <c r="AC316" s="110"/>
    </row>
    <row r="317" spans="29:29" x14ac:dyDescent="0.25">
      <c r="AC317" s="110"/>
    </row>
    <row r="318" spans="29:29" x14ac:dyDescent="0.25">
      <c r="AC318" s="110"/>
    </row>
    <row r="319" spans="29:29" x14ac:dyDescent="0.25">
      <c r="AC319" s="110"/>
    </row>
    <row r="320" spans="29:29" x14ac:dyDescent="0.25">
      <c r="AC320" s="110"/>
    </row>
    <row r="321" spans="29:29" x14ac:dyDescent="0.25">
      <c r="AC321" s="110"/>
    </row>
    <row r="322" spans="29:29" x14ac:dyDescent="0.25">
      <c r="AC322" s="110"/>
    </row>
    <row r="323" spans="29:29" x14ac:dyDescent="0.25">
      <c r="AC323" s="110"/>
    </row>
    <row r="324" spans="29:29" x14ac:dyDescent="0.25">
      <c r="AC324" s="110"/>
    </row>
    <row r="325" spans="29:29" x14ac:dyDescent="0.25">
      <c r="AC325" s="110"/>
    </row>
    <row r="326" spans="29:29" x14ac:dyDescent="0.25">
      <c r="AC326" s="110"/>
    </row>
    <row r="327" spans="29:29" x14ac:dyDescent="0.25">
      <c r="AC327" s="110"/>
    </row>
    <row r="328" spans="29:29" x14ac:dyDescent="0.25">
      <c r="AC328" s="110"/>
    </row>
    <row r="329" spans="29:29" x14ac:dyDescent="0.25">
      <c r="AC329" s="110"/>
    </row>
    <row r="330" spans="29:29" x14ac:dyDescent="0.25">
      <c r="AC330" s="110"/>
    </row>
    <row r="331" spans="29:29" x14ac:dyDescent="0.25">
      <c r="AC331" s="110"/>
    </row>
    <row r="332" spans="29:29" x14ac:dyDescent="0.25">
      <c r="AC332" s="110"/>
    </row>
    <row r="333" spans="29:29" x14ac:dyDescent="0.25">
      <c r="AC333" s="110"/>
    </row>
    <row r="334" spans="29:29" x14ac:dyDescent="0.25">
      <c r="AC334" s="110"/>
    </row>
    <row r="335" spans="29:29" x14ac:dyDescent="0.25">
      <c r="AC335" s="110"/>
    </row>
    <row r="336" spans="29:29" x14ac:dyDescent="0.25">
      <c r="AC336" s="110"/>
    </row>
    <row r="337" spans="29:29" x14ac:dyDescent="0.25">
      <c r="AC337" s="110"/>
    </row>
    <row r="338" spans="29:29" x14ac:dyDescent="0.25">
      <c r="AC338" s="110"/>
    </row>
    <row r="339" spans="29:29" x14ac:dyDescent="0.25">
      <c r="AC339" s="110"/>
    </row>
    <row r="340" spans="29:29" x14ac:dyDescent="0.25">
      <c r="AC340" s="110"/>
    </row>
    <row r="341" spans="29:29" x14ac:dyDescent="0.25">
      <c r="AC341" s="110"/>
    </row>
    <row r="342" spans="29:29" x14ac:dyDescent="0.25">
      <c r="AC342" s="110"/>
    </row>
    <row r="343" spans="29:29" x14ac:dyDescent="0.25">
      <c r="AC343" s="110"/>
    </row>
    <row r="344" spans="29:29" x14ac:dyDescent="0.25">
      <c r="AC344" s="110"/>
    </row>
    <row r="345" spans="29:29" x14ac:dyDescent="0.25">
      <c r="AC345" s="110"/>
    </row>
    <row r="346" spans="29:29" x14ac:dyDescent="0.25">
      <c r="AC346" s="110"/>
    </row>
    <row r="347" spans="29:29" x14ac:dyDescent="0.25">
      <c r="AC347" s="110"/>
    </row>
    <row r="348" spans="29:29" x14ac:dyDescent="0.25">
      <c r="AC348" s="110"/>
    </row>
    <row r="349" spans="29:29" x14ac:dyDescent="0.25">
      <c r="AC349" s="110"/>
    </row>
    <row r="350" spans="29:29" x14ac:dyDescent="0.25">
      <c r="AC350" s="110"/>
    </row>
    <row r="351" spans="29:29" x14ac:dyDescent="0.25">
      <c r="AC351" s="110"/>
    </row>
    <row r="352" spans="29:29" x14ac:dyDescent="0.25">
      <c r="AC352" s="110"/>
    </row>
    <row r="353" spans="29:29" x14ac:dyDescent="0.25">
      <c r="AC353" s="110"/>
    </row>
    <row r="354" spans="29:29" x14ac:dyDescent="0.25">
      <c r="AC354" s="110"/>
    </row>
    <row r="355" spans="29:29" x14ac:dyDescent="0.25">
      <c r="AC355" s="110"/>
    </row>
    <row r="356" spans="29:29" x14ac:dyDescent="0.25">
      <c r="AC356" s="110"/>
    </row>
    <row r="357" spans="29:29" x14ac:dyDescent="0.25">
      <c r="AC357" s="110"/>
    </row>
    <row r="358" spans="29:29" x14ac:dyDescent="0.25">
      <c r="AC358" s="110"/>
    </row>
    <row r="359" spans="29:29" x14ac:dyDescent="0.25">
      <c r="AC359" s="110"/>
    </row>
    <row r="360" spans="29:29" x14ac:dyDescent="0.25">
      <c r="AC360" s="110"/>
    </row>
    <row r="361" spans="29:29" x14ac:dyDescent="0.25">
      <c r="AC361" s="110"/>
    </row>
    <row r="362" spans="29:29" x14ac:dyDescent="0.25">
      <c r="AC362" s="110"/>
    </row>
    <row r="363" spans="29:29" x14ac:dyDescent="0.25">
      <c r="AC363" s="110"/>
    </row>
    <row r="364" spans="29:29" x14ac:dyDescent="0.25">
      <c r="AC364" s="110"/>
    </row>
    <row r="365" spans="29:29" x14ac:dyDescent="0.25">
      <c r="AC365" s="110"/>
    </row>
    <row r="366" spans="29:29" x14ac:dyDescent="0.25">
      <c r="AC366" s="113"/>
    </row>
    <row r="367" spans="29:29" x14ac:dyDescent="0.25">
      <c r="AC367" s="113"/>
    </row>
    <row r="368" spans="29:29" x14ac:dyDescent="0.25">
      <c r="AC368" s="113"/>
    </row>
    <row r="369" spans="29:29" x14ac:dyDescent="0.25">
      <c r="AC369" s="113"/>
    </row>
    <row r="370" spans="29:29" x14ac:dyDescent="0.25">
      <c r="AC370" s="113"/>
    </row>
    <row r="371" spans="29:29" x14ac:dyDescent="0.25">
      <c r="AC371" s="113"/>
    </row>
    <row r="372" spans="29:29" x14ac:dyDescent="0.25">
      <c r="AC372" s="113"/>
    </row>
    <row r="373" spans="29:29" x14ac:dyDescent="0.25">
      <c r="AC373" s="113"/>
    </row>
    <row r="374" spans="29:29" x14ac:dyDescent="0.25">
      <c r="AC374" s="113"/>
    </row>
    <row r="375" spans="29:29" x14ac:dyDescent="0.25">
      <c r="AC375" s="113"/>
    </row>
    <row r="376" spans="29:29" x14ac:dyDescent="0.25">
      <c r="AC376" s="113"/>
    </row>
    <row r="377" spans="29:29" x14ac:dyDescent="0.25">
      <c r="AC377" s="113"/>
    </row>
    <row r="378" spans="29:29" x14ac:dyDescent="0.25">
      <c r="AC378" s="113"/>
    </row>
    <row r="379" spans="29:29" x14ac:dyDescent="0.25">
      <c r="AC379" s="113"/>
    </row>
    <row r="380" spans="29:29" x14ac:dyDescent="0.25">
      <c r="AC380" s="113"/>
    </row>
    <row r="381" spans="29:29" x14ac:dyDescent="0.25">
      <c r="AC381" s="113"/>
    </row>
    <row r="382" spans="29:29" x14ac:dyDescent="0.25">
      <c r="AC382" s="113"/>
    </row>
    <row r="383" spans="29:29" x14ac:dyDescent="0.25">
      <c r="AC383" s="113"/>
    </row>
    <row r="384" spans="29:29" x14ac:dyDescent="0.25">
      <c r="AC384" s="113"/>
    </row>
    <row r="385" spans="29:29" x14ac:dyDescent="0.25">
      <c r="AC385" s="113"/>
    </row>
    <row r="386" spans="29:29" x14ac:dyDescent="0.25">
      <c r="AC386" s="113"/>
    </row>
    <row r="387" spans="29:29" x14ac:dyDescent="0.25">
      <c r="AC387" s="113"/>
    </row>
    <row r="388" spans="29:29" x14ac:dyDescent="0.25">
      <c r="AC388" s="113"/>
    </row>
    <row r="389" spans="29:29" x14ac:dyDescent="0.25">
      <c r="AC389" s="113"/>
    </row>
    <row r="390" spans="29:29" x14ac:dyDescent="0.25">
      <c r="AC390" s="113"/>
    </row>
    <row r="391" spans="29:29" x14ac:dyDescent="0.25">
      <c r="AC391" s="113"/>
    </row>
    <row r="392" spans="29:29" x14ac:dyDescent="0.25">
      <c r="AC392" s="113"/>
    </row>
    <row r="393" spans="29:29" x14ac:dyDescent="0.25">
      <c r="AC393" s="113"/>
    </row>
    <row r="394" spans="29:29" x14ac:dyDescent="0.25">
      <c r="AC394" s="113"/>
    </row>
    <row r="395" spans="29:29" x14ac:dyDescent="0.25">
      <c r="AC395" s="113"/>
    </row>
    <row r="396" spans="29:29" x14ac:dyDescent="0.25">
      <c r="AC396" s="113"/>
    </row>
    <row r="397" spans="29:29" x14ac:dyDescent="0.25">
      <c r="AC397" s="113"/>
    </row>
    <row r="398" spans="29:29" x14ac:dyDescent="0.25">
      <c r="AC398" s="113"/>
    </row>
    <row r="399" spans="29:29" x14ac:dyDescent="0.25">
      <c r="AC399" s="113"/>
    </row>
    <row r="400" spans="29:29" x14ac:dyDescent="0.25">
      <c r="AC400" s="113"/>
    </row>
    <row r="401" spans="29:29" x14ac:dyDescent="0.25">
      <c r="AC401" s="113"/>
    </row>
    <row r="402" spans="29:29" x14ac:dyDescent="0.25">
      <c r="AC402" s="113"/>
    </row>
    <row r="403" spans="29:29" x14ac:dyDescent="0.25">
      <c r="AC403" s="113"/>
    </row>
    <row r="404" spans="29:29" x14ac:dyDescent="0.25">
      <c r="AC404" s="113"/>
    </row>
    <row r="405" spans="29:29" x14ac:dyDescent="0.25">
      <c r="AC405" s="113"/>
    </row>
    <row r="406" spans="29:29" x14ac:dyDescent="0.25">
      <c r="AC406" s="113"/>
    </row>
    <row r="407" spans="29:29" x14ac:dyDescent="0.25">
      <c r="AC407" s="113"/>
    </row>
    <row r="408" spans="29:29" x14ac:dyDescent="0.25">
      <c r="AC408" s="113"/>
    </row>
    <row r="409" spans="29:29" x14ac:dyDescent="0.25">
      <c r="AC409" s="113"/>
    </row>
    <row r="410" spans="29:29" x14ac:dyDescent="0.25">
      <c r="AC410" s="113"/>
    </row>
    <row r="411" spans="29:29" x14ac:dyDescent="0.25">
      <c r="AC411" s="113"/>
    </row>
    <row r="412" spans="29:29" x14ac:dyDescent="0.25">
      <c r="AC412" s="113"/>
    </row>
    <row r="413" spans="29:29" x14ac:dyDescent="0.25">
      <c r="AC413" s="113"/>
    </row>
    <row r="414" spans="29:29" x14ac:dyDescent="0.25">
      <c r="AC414" s="113"/>
    </row>
    <row r="415" spans="29:29" x14ac:dyDescent="0.25">
      <c r="AC415" s="113"/>
    </row>
    <row r="416" spans="29:29" x14ac:dyDescent="0.25">
      <c r="AC416" s="113"/>
    </row>
    <row r="417" spans="29:29" x14ac:dyDescent="0.25">
      <c r="AC417" s="113"/>
    </row>
    <row r="418" spans="29:29" x14ac:dyDescent="0.25">
      <c r="AC418" s="113"/>
    </row>
    <row r="419" spans="29:29" x14ac:dyDescent="0.25">
      <c r="AC419" s="113"/>
    </row>
    <row r="420" spans="29:29" x14ac:dyDescent="0.25">
      <c r="AC420" s="113"/>
    </row>
    <row r="421" spans="29:29" x14ac:dyDescent="0.25">
      <c r="AC421" s="113"/>
    </row>
    <row r="422" spans="29:29" x14ac:dyDescent="0.25">
      <c r="AC422" s="113"/>
    </row>
    <row r="423" spans="29:29" x14ac:dyDescent="0.25">
      <c r="AC423" s="113"/>
    </row>
    <row r="424" spans="29:29" x14ac:dyDescent="0.25">
      <c r="AC424" s="113"/>
    </row>
    <row r="425" spans="29:29" x14ac:dyDescent="0.25">
      <c r="AC425" s="113"/>
    </row>
    <row r="426" spans="29:29" x14ac:dyDescent="0.25">
      <c r="AC426" s="113"/>
    </row>
    <row r="427" spans="29:29" x14ac:dyDescent="0.25">
      <c r="AC427" s="113"/>
    </row>
    <row r="428" spans="29:29" x14ac:dyDescent="0.25">
      <c r="AC428" s="113"/>
    </row>
    <row r="429" spans="29:29" x14ac:dyDescent="0.25">
      <c r="AC429" s="113"/>
    </row>
    <row r="430" spans="29:29" x14ac:dyDescent="0.25">
      <c r="AC430" s="113"/>
    </row>
    <row r="431" spans="29:29" x14ac:dyDescent="0.25">
      <c r="AC431" s="113"/>
    </row>
    <row r="432" spans="29:29" x14ac:dyDescent="0.25">
      <c r="AC432" s="113"/>
    </row>
    <row r="433" spans="29:29" x14ac:dyDescent="0.25">
      <c r="AC433" s="113"/>
    </row>
    <row r="434" spans="29:29" x14ac:dyDescent="0.25">
      <c r="AC434" s="113"/>
    </row>
    <row r="435" spans="29:29" x14ac:dyDescent="0.25">
      <c r="AC435" s="113"/>
    </row>
    <row r="436" spans="29:29" x14ac:dyDescent="0.25">
      <c r="AC436" s="113"/>
    </row>
    <row r="437" spans="29:29" x14ac:dyDescent="0.25">
      <c r="AC437" s="113"/>
    </row>
    <row r="438" spans="29:29" x14ac:dyDescent="0.25">
      <c r="AC438" s="113"/>
    </row>
    <row r="439" spans="29:29" x14ac:dyDescent="0.25">
      <c r="AC439" s="113"/>
    </row>
    <row r="440" spans="29:29" x14ac:dyDescent="0.25">
      <c r="AC440" s="113"/>
    </row>
    <row r="441" spans="29:29" x14ac:dyDescent="0.25">
      <c r="AC441" s="113"/>
    </row>
    <row r="442" spans="29:29" x14ac:dyDescent="0.25">
      <c r="AC442" s="113"/>
    </row>
    <row r="443" spans="29:29" x14ac:dyDescent="0.25">
      <c r="AC443" s="113"/>
    </row>
    <row r="444" spans="29:29" x14ac:dyDescent="0.25">
      <c r="AC444" s="113"/>
    </row>
    <row r="445" spans="29:29" x14ac:dyDescent="0.25">
      <c r="AC445" s="113"/>
    </row>
    <row r="446" spans="29:29" x14ac:dyDescent="0.25">
      <c r="AC446" s="113"/>
    </row>
    <row r="447" spans="29:29" x14ac:dyDescent="0.25">
      <c r="AC447" s="113"/>
    </row>
    <row r="448" spans="29:29" x14ac:dyDescent="0.25">
      <c r="AC448" s="113"/>
    </row>
    <row r="449" spans="29:29" x14ac:dyDescent="0.25">
      <c r="AC449" s="113"/>
    </row>
    <row r="450" spans="29:29" x14ac:dyDescent="0.25">
      <c r="AC450" s="113"/>
    </row>
    <row r="451" spans="29:29" x14ac:dyDescent="0.25">
      <c r="AC451" s="113"/>
    </row>
    <row r="452" spans="29:29" x14ac:dyDescent="0.25">
      <c r="AC452" s="113"/>
    </row>
    <row r="453" spans="29:29" x14ac:dyDescent="0.25">
      <c r="AC453" s="113"/>
    </row>
    <row r="454" spans="29:29" x14ac:dyDescent="0.25">
      <c r="AC454" s="113"/>
    </row>
    <row r="455" spans="29:29" x14ac:dyDescent="0.25">
      <c r="AC455" s="113"/>
    </row>
    <row r="456" spans="29:29" x14ac:dyDescent="0.25">
      <c r="AC456" s="113"/>
    </row>
    <row r="457" spans="29:29" x14ac:dyDescent="0.25">
      <c r="AC457" s="113"/>
    </row>
    <row r="458" spans="29:29" x14ac:dyDescent="0.25">
      <c r="AC458" s="113"/>
    </row>
    <row r="459" spans="29:29" x14ac:dyDescent="0.25">
      <c r="AC459" s="113"/>
    </row>
    <row r="460" spans="29:29" x14ac:dyDescent="0.25">
      <c r="AC460" s="113"/>
    </row>
    <row r="461" spans="29:29" x14ac:dyDescent="0.25">
      <c r="AC461" s="113"/>
    </row>
    <row r="462" spans="29:29" x14ac:dyDescent="0.25">
      <c r="AC462" s="113"/>
    </row>
    <row r="463" spans="29:29" x14ac:dyDescent="0.25">
      <c r="AC463" s="113"/>
    </row>
    <row r="464" spans="29:29" x14ac:dyDescent="0.25">
      <c r="AC464" s="113"/>
    </row>
    <row r="465" spans="29:29" x14ac:dyDescent="0.25">
      <c r="AC465" s="113"/>
    </row>
    <row r="466" spans="29:29" x14ac:dyDescent="0.25">
      <c r="AC466" s="113"/>
    </row>
    <row r="467" spans="29:29" x14ac:dyDescent="0.25">
      <c r="AC467" s="113"/>
    </row>
    <row r="468" spans="29:29" x14ac:dyDescent="0.25">
      <c r="AC468" s="113"/>
    </row>
    <row r="469" spans="29:29" x14ac:dyDescent="0.25">
      <c r="AC469" s="113"/>
    </row>
    <row r="470" spans="29:29" x14ac:dyDescent="0.25">
      <c r="AC470" s="113"/>
    </row>
    <row r="471" spans="29:29" x14ac:dyDescent="0.25">
      <c r="AC471" s="113"/>
    </row>
    <row r="472" spans="29:29" x14ac:dyDescent="0.25">
      <c r="AC472" s="113"/>
    </row>
    <row r="473" spans="29:29" x14ac:dyDescent="0.25">
      <c r="AC473" s="113"/>
    </row>
    <row r="474" spans="29:29" x14ac:dyDescent="0.25">
      <c r="AC474" s="113"/>
    </row>
    <row r="475" spans="29:29" x14ac:dyDescent="0.25">
      <c r="AC475" s="113"/>
    </row>
    <row r="476" spans="29:29" x14ac:dyDescent="0.25">
      <c r="AC476" s="113"/>
    </row>
    <row r="477" spans="29:29" x14ac:dyDescent="0.25">
      <c r="AC477" s="113"/>
    </row>
    <row r="478" spans="29:29" x14ac:dyDescent="0.25">
      <c r="AC478" s="113"/>
    </row>
    <row r="479" spans="29:29" x14ac:dyDescent="0.25">
      <c r="AC479" s="113"/>
    </row>
    <row r="480" spans="29:29" x14ac:dyDescent="0.25">
      <c r="AC480" s="113"/>
    </row>
    <row r="481" spans="29:29" x14ac:dyDescent="0.25">
      <c r="AC481" s="113"/>
    </row>
    <row r="482" spans="29:29" x14ac:dyDescent="0.25">
      <c r="AC482" s="113"/>
    </row>
    <row r="483" spans="29:29" x14ac:dyDescent="0.25">
      <c r="AC483" s="113"/>
    </row>
    <row r="484" spans="29:29" x14ac:dyDescent="0.25">
      <c r="AC484" s="113"/>
    </row>
    <row r="485" spans="29:29" x14ac:dyDescent="0.25">
      <c r="AC485" s="113"/>
    </row>
    <row r="486" spans="29:29" x14ac:dyDescent="0.25">
      <c r="AC486" s="113"/>
    </row>
    <row r="487" spans="29:29" x14ac:dyDescent="0.25">
      <c r="AC487" s="113"/>
    </row>
    <row r="488" spans="29:29" x14ac:dyDescent="0.25">
      <c r="AC488" s="113"/>
    </row>
    <row r="489" spans="29:29" x14ac:dyDescent="0.25">
      <c r="AC489" s="113"/>
    </row>
    <row r="490" spans="29:29" x14ac:dyDescent="0.25">
      <c r="AC490" s="113"/>
    </row>
    <row r="491" spans="29:29" x14ac:dyDescent="0.25">
      <c r="AC491" s="113"/>
    </row>
    <row r="492" spans="29:29" x14ac:dyDescent="0.25">
      <c r="AC492" s="113"/>
    </row>
    <row r="493" spans="29:29" x14ac:dyDescent="0.25">
      <c r="AC493" s="113"/>
    </row>
    <row r="494" spans="29:29" x14ac:dyDescent="0.25">
      <c r="AC494" s="113"/>
    </row>
    <row r="495" spans="29:29" x14ac:dyDescent="0.25">
      <c r="AC495" s="113"/>
    </row>
    <row r="496" spans="29:29" x14ac:dyDescent="0.25">
      <c r="AC496" s="113"/>
    </row>
    <row r="497" spans="29:29" x14ac:dyDescent="0.25">
      <c r="AC497" s="113"/>
    </row>
    <row r="498" spans="29:29" x14ac:dyDescent="0.25">
      <c r="AC498" s="113"/>
    </row>
    <row r="499" spans="29:29" x14ac:dyDescent="0.25">
      <c r="AC499" s="113"/>
    </row>
    <row r="500" spans="29:29" x14ac:dyDescent="0.25">
      <c r="AC500" s="113"/>
    </row>
    <row r="501" spans="29:29" x14ac:dyDescent="0.25">
      <c r="AC501" s="113"/>
    </row>
    <row r="502" spans="29:29" x14ac:dyDescent="0.25">
      <c r="AC502" s="113"/>
    </row>
    <row r="503" spans="29:29" x14ac:dyDescent="0.25">
      <c r="AC503" s="113"/>
    </row>
    <row r="504" spans="29:29" x14ac:dyDescent="0.25">
      <c r="AC504" s="113"/>
    </row>
    <row r="505" spans="29:29" x14ac:dyDescent="0.25">
      <c r="AC505" s="113"/>
    </row>
    <row r="506" spans="29:29" x14ac:dyDescent="0.25">
      <c r="AC506" s="113"/>
    </row>
    <row r="507" spans="29:29" x14ac:dyDescent="0.25">
      <c r="AC507" s="113"/>
    </row>
    <row r="508" spans="29:29" x14ac:dyDescent="0.25">
      <c r="AC508" s="113"/>
    </row>
    <row r="509" spans="29:29" x14ac:dyDescent="0.25">
      <c r="AC509" s="113"/>
    </row>
    <row r="510" spans="29:29" x14ac:dyDescent="0.25">
      <c r="AC510" s="113"/>
    </row>
    <row r="511" spans="29:29" x14ac:dyDescent="0.25">
      <c r="AC511" s="113"/>
    </row>
    <row r="512" spans="29:29" x14ac:dyDescent="0.25">
      <c r="AC512" s="113"/>
    </row>
    <row r="513" spans="29:29" x14ac:dyDescent="0.25">
      <c r="AC513" s="113"/>
    </row>
    <row r="514" spans="29:29" x14ac:dyDescent="0.25">
      <c r="AC514" s="113"/>
    </row>
    <row r="515" spans="29:29" x14ac:dyDescent="0.25">
      <c r="AC515" s="113"/>
    </row>
    <row r="516" spans="29:29" x14ac:dyDescent="0.25">
      <c r="AC516" s="113"/>
    </row>
    <row r="517" spans="29:29" x14ac:dyDescent="0.25">
      <c r="AC517" s="113"/>
    </row>
    <row r="518" spans="29:29" x14ac:dyDescent="0.25">
      <c r="AC518" s="113"/>
    </row>
    <row r="519" spans="29:29" x14ac:dyDescent="0.25">
      <c r="AC519" s="113"/>
    </row>
    <row r="520" spans="29:29" x14ac:dyDescent="0.25">
      <c r="AC520" s="113"/>
    </row>
    <row r="521" spans="29:29" x14ac:dyDescent="0.25">
      <c r="AC521" s="113"/>
    </row>
    <row r="522" spans="29:29" x14ac:dyDescent="0.25">
      <c r="AC522" s="113"/>
    </row>
    <row r="523" spans="29:29" x14ac:dyDescent="0.25">
      <c r="AC523" s="113"/>
    </row>
    <row r="524" spans="29:29" x14ac:dyDescent="0.25">
      <c r="AC524" s="113"/>
    </row>
    <row r="525" spans="29:29" x14ac:dyDescent="0.25">
      <c r="AC525" s="113"/>
    </row>
    <row r="526" spans="29:29" x14ac:dyDescent="0.25">
      <c r="AC526" s="113"/>
    </row>
    <row r="527" spans="29:29" x14ac:dyDescent="0.25">
      <c r="AC527" s="113"/>
    </row>
    <row r="528" spans="29:29" x14ac:dyDescent="0.25">
      <c r="AC528" s="113"/>
    </row>
    <row r="529" spans="29:29" x14ac:dyDescent="0.25">
      <c r="AC529" s="113"/>
    </row>
    <row r="530" spans="29:29" x14ac:dyDescent="0.25">
      <c r="AC530" s="113"/>
    </row>
    <row r="531" spans="29:29" x14ac:dyDescent="0.25">
      <c r="AC531" s="113"/>
    </row>
    <row r="532" spans="29:29" x14ac:dyDescent="0.25">
      <c r="AC532" s="113"/>
    </row>
    <row r="533" spans="29:29" x14ac:dyDescent="0.25">
      <c r="AC533" s="113"/>
    </row>
    <row r="534" spans="29:29" x14ac:dyDescent="0.25">
      <c r="AC534" s="113"/>
    </row>
    <row r="535" spans="29:29" x14ac:dyDescent="0.25">
      <c r="AC535" s="113"/>
    </row>
    <row r="536" spans="29:29" x14ac:dyDescent="0.25">
      <c r="AC536" s="113"/>
    </row>
    <row r="537" spans="29:29" x14ac:dyDescent="0.25">
      <c r="AC537" s="113"/>
    </row>
    <row r="538" spans="29:29" x14ac:dyDescent="0.25">
      <c r="AC538" s="113"/>
    </row>
    <row r="539" spans="29:29" x14ac:dyDescent="0.25">
      <c r="AC539" s="113"/>
    </row>
    <row r="540" spans="29:29" x14ac:dyDescent="0.25">
      <c r="AC540" s="113"/>
    </row>
    <row r="541" spans="29:29" x14ac:dyDescent="0.25">
      <c r="AC541" s="113"/>
    </row>
    <row r="542" spans="29:29" x14ac:dyDescent="0.25">
      <c r="AC542" s="113"/>
    </row>
    <row r="543" spans="29:29" x14ac:dyDescent="0.25">
      <c r="AC543" s="113"/>
    </row>
    <row r="544" spans="29:29" x14ac:dyDescent="0.25">
      <c r="AC544" s="113"/>
    </row>
    <row r="545" spans="29:29" x14ac:dyDescent="0.25">
      <c r="AC545" s="113"/>
    </row>
    <row r="546" spans="29:29" x14ac:dyDescent="0.25">
      <c r="AC546" s="113"/>
    </row>
    <row r="547" spans="29:29" x14ac:dyDescent="0.25">
      <c r="AC547" s="113"/>
    </row>
    <row r="548" spans="29:29" x14ac:dyDescent="0.25">
      <c r="AC548" s="113"/>
    </row>
    <row r="549" spans="29:29" x14ac:dyDescent="0.25">
      <c r="AC549" s="113"/>
    </row>
    <row r="550" spans="29:29" x14ac:dyDescent="0.25">
      <c r="AC550" s="113"/>
    </row>
    <row r="551" spans="29:29" x14ac:dyDescent="0.25">
      <c r="AC551" s="113"/>
    </row>
    <row r="552" spans="29:29" x14ac:dyDescent="0.25">
      <c r="AC552" s="113"/>
    </row>
    <row r="553" spans="29:29" x14ac:dyDescent="0.25">
      <c r="AC553" s="113"/>
    </row>
    <row r="554" spans="29:29" x14ac:dyDescent="0.25">
      <c r="AC554" s="113"/>
    </row>
    <row r="555" spans="29:29" x14ac:dyDescent="0.25">
      <c r="AC555" s="113"/>
    </row>
    <row r="556" spans="29:29" x14ac:dyDescent="0.25">
      <c r="AC556" s="113"/>
    </row>
    <row r="557" spans="29:29" x14ac:dyDescent="0.25">
      <c r="AC557" s="113"/>
    </row>
    <row r="558" spans="29:29" x14ac:dyDescent="0.25">
      <c r="AC558" s="113"/>
    </row>
    <row r="559" spans="29:29" x14ac:dyDescent="0.25">
      <c r="AC559" s="113"/>
    </row>
    <row r="560" spans="29:29" x14ac:dyDescent="0.25">
      <c r="AC560" s="113"/>
    </row>
    <row r="561" spans="29:29" x14ac:dyDescent="0.25">
      <c r="AC561" s="113"/>
    </row>
    <row r="562" spans="29:29" x14ac:dyDescent="0.25">
      <c r="AC562" s="113"/>
    </row>
    <row r="563" spans="29:29" x14ac:dyDescent="0.25">
      <c r="AC563" s="113"/>
    </row>
    <row r="564" spans="29:29" x14ac:dyDescent="0.25">
      <c r="AC564" s="113"/>
    </row>
    <row r="565" spans="29:29" x14ac:dyDescent="0.25">
      <c r="AC565" s="113"/>
    </row>
    <row r="566" spans="29:29" x14ac:dyDescent="0.25">
      <c r="AC566" s="113"/>
    </row>
    <row r="567" spans="29:29" x14ac:dyDescent="0.25">
      <c r="AC567" s="113"/>
    </row>
    <row r="568" spans="29:29" x14ac:dyDescent="0.25">
      <c r="AC568" s="113"/>
    </row>
    <row r="569" spans="29:29" x14ac:dyDescent="0.25">
      <c r="AC569" s="113"/>
    </row>
    <row r="570" spans="29:29" x14ac:dyDescent="0.25">
      <c r="AC570" s="113"/>
    </row>
    <row r="571" spans="29:29" x14ac:dyDescent="0.25">
      <c r="AC571" s="113"/>
    </row>
    <row r="572" spans="29:29" x14ac:dyDescent="0.25">
      <c r="AC572" s="113"/>
    </row>
    <row r="573" spans="29:29" x14ac:dyDescent="0.25">
      <c r="AC573" s="113"/>
    </row>
    <row r="574" spans="29:29" x14ac:dyDescent="0.25">
      <c r="AC574" s="113"/>
    </row>
    <row r="575" spans="29:29" x14ac:dyDescent="0.25">
      <c r="AC575" s="113"/>
    </row>
    <row r="576" spans="29:29" x14ac:dyDescent="0.25">
      <c r="AC576" s="113"/>
    </row>
    <row r="577" spans="29:29" x14ac:dyDescent="0.25">
      <c r="AC577" s="113"/>
    </row>
    <row r="578" spans="29:29" x14ac:dyDescent="0.25">
      <c r="AC578" s="113"/>
    </row>
    <row r="579" spans="29:29" x14ac:dyDescent="0.25">
      <c r="AC579" s="113"/>
    </row>
    <row r="580" spans="29:29" x14ac:dyDescent="0.25">
      <c r="AC580" s="113"/>
    </row>
    <row r="581" spans="29:29" x14ac:dyDescent="0.25">
      <c r="AC581" s="113"/>
    </row>
    <row r="582" spans="29:29" x14ac:dyDescent="0.25">
      <c r="AC582" s="113"/>
    </row>
    <row r="583" spans="29:29" x14ac:dyDescent="0.25">
      <c r="AC583" s="113"/>
    </row>
    <row r="584" spans="29:29" x14ac:dyDescent="0.25">
      <c r="AC584" s="113"/>
    </row>
    <row r="585" spans="29:29" x14ac:dyDescent="0.25">
      <c r="AC585" s="113"/>
    </row>
    <row r="586" spans="29:29" x14ac:dyDescent="0.25">
      <c r="AC586" s="113"/>
    </row>
    <row r="587" spans="29:29" x14ac:dyDescent="0.25">
      <c r="AC587" s="113"/>
    </row>
    <row r="588" spans="29:29" x14ac:dyDescent="0.25">
      <c r="AC588" s="113"/>
    </row>
    <row r="589" spans="29:29" x14ac:dyDescent="0.25">
      <c r="AC589" s="113"/>
    </row>
    <row r="590" spans="29:29" x14ac:dyDescent="0.25">
      <c r="AC590" s="113"/>
    </row>
    <row r="591" spans="29:29" x14ac:dyDescent="0.25">
      <c r="AC591" s="113"/>
    </row>
    <row r="592" spans="29:29" x14ac:dyDescent="0.25">
      <c r="AC592" s="113"/>
    </row>
    <row r="593" spans="29:29" x14ac:dyDescent="0.25">
      <c r="AC593" s="113"/>
    </row>
    <row r="594" spans="29:29" x14ac:dyDescent="0.25">
      <c r="AC594" s="113"/>
    </row>
    <row r="595" spans="29:29" x14ac:dyDescent="0.25">
      <c r="AC595" s="113"/>
    </row>
    <row r="596" spans="29:29" x14ac:dyDescent="0.25">
      <c r="AC596" s="113"/>
    </row>
    <row r="597" spans="29:29" x14ac:dyDescent="0.25">
      <c r="AC597" s="113"/>
    </row>
    <row r="598" spans="29:29" x14ac:dyDescent="0.25">
      <c r="AC598" s="113"/>
    </row>
    <row r="599" spans="29:29" x14ac:dyDescent="0.25">
      <c r="AC599" s="113"/>
    </row>
    <row r="600" spans="29:29" x14ac:dyDescent="0.25">
      <c r="AC600" s="113"/>
    </row>
    <row r="601" spans="29:29" x14ac:dyDescent="0.25">
      <c r="AC601" s="113"/>
    </row>
    <row r="602" spans="29:29" x14ac:dyDescent="0.25">
      <c r="AC602" s="113"/>
    </row>
    <row r="603" spans="29:29" x14ac:dyDescent="0.25">
      <c r="AC603" s="113"/>
    </row>
    <row r="604" spans="29:29" x14ac:dyDescent="0.25">
      <c r="AC604" s="113"/>
    </row>
    <row r="605" spans="29:29" x14ac:dyDescent="0.25">
      <c r="AC605" s="113"/>
    </row>
    <row r="606" spans="29:29" x14ac:dyDescent="0.25">
      <c r="AC606" s="113"/>
    </row>
    <row r="607" spans="29:29" x14ac:dyDescent="0.25">
      <c r="AC607" s="113"/>
    </row>
    <row r="608" spans="29:29" x14ac:dyDescent="0.25">
      <c r="AC608" s="113"/>
    </row>
    <row r="609" spans="29:29" x14ac:dyDescent="0.25">
      <c r="AC609" s="113"/>
    </row>
    <row r="610" spans="29:29" x14ac:dyDescent="0.25">
      <c r="AC610" s="113"/>
    </row>
    <row r="611" spans="29:29" x14ac:dyDescent="0.25">
      <c r="AC611" s="113"/>
    </row>
    <row r="612" spans="29:29" x14ac:dyDescent="0.25">
      <c r="AC612" s="113"/>
    </row>
    <row r="613" spans="29:29" x14ac:dyDescent="0.25">
      <c r="AC613" s="113"/>
    </row>
    <row r="614" spans="29:29" x14ac:dyDescent="0.25">
      <c r="AC614" s="113"/>
    </row>
    <row r="615" spans="29:29" x14ac:dyDescent="0.25">
      <c r="AC615" s="113"/>
    </row>
    <row r="616" spans="29:29" x14ac:dyDescent="0.25">
      <c r="AC616" s="113"/>
    </row>
    <row r="617" spans="29:29" x14ac:dyDescent="0.25">
      <c r="AC617" s="113"/>
    </row>
    <row r="618" spans="29:29" x14ac:dyDescent="0.25">
      <c r="AC618" s="113"/>
    </row>
    <row r="619" spans="29:29" x14ac:dyDescent="0.25">
      <c r="AC619" s="113"/>
    </row>
    <row r="620" spans="29:29" x14ac:dyDescent="0.25">
      <c r="AC620" s="113"/>
    </row>
    <row r="621" spans="29:29" x14ac:dyDescent="0.25">
      <c r="AC621" s="113"/>
    </row>
    <row r="622" spans="29:29" x14ac:dyDescent="0.25">
      <c r="AC622" s="113"/>
    </row>
    <row r="623" spans="29:29" x14ac:dyDescent="0.25">
      <c r="AC623" s="113"/>
    </row>
    <row r="624" spans="29:29" x14ac:dyDescent="0.25">
      <c r="AC624" s="113"/>
    </row>
    <row r="625" spans="29:29" x14ac:dyDescent="0.25">
      <c r="AC625" s="113"/>
    </row>
    <row r="626" spans="29:29" x14ac:dyDescent="0.25">
      <c r="AC626" s="113"/>
    </row>
    <row r="627" spans="29:29" x14ac:dyDescent="0.25">
      <c r="AC627" s="113"/>
    </row>
    <row r="628" spans="29:29" x14ac:dyDescent="0.25">
      <c r="AC628" s="113"/>
    </row>
    <row r="629" spans="29:29" x14ac:dyDescent="0.25">
      <c r="AC629" s="113"/>
    </row>
    <row r="630" spans="29:29" x14ac:dyDescent="0.25">
      <c r="AC630" s="113"/>
    </row>
    <row r="631" spans="29:29" x14ac:dyDescent="0.25">
      <c r="AC631" s="113"/>
    </row>
    <row r="632" spans="29:29" x14ac:dyDescent="0.25">
      <c r="AC632" s="113"/>
    </row>
    <row r="633" spans="29:29" x14ac:dyDescent="0.25">
      <c r="AC633" s="113"/>
    </row>
    <row r="634" spans="29:29" x14ac:dyDescent="0.25">
      <c r="AC634" s="113"/>
    </row>
    <row r="635" spans="29:29" x14ac:dyDescent="0.25">
      <c r="AC635" s="113"/>
    </row>
    <row r="636" spans="29:29" x14ac:dyDescent="0.25">
      <c r="AC636" s="113"/>
    </row>
    <row r="637" spans="29:29" x14ac:dyDescent="0.25">
      <c r="AC637" s="113"/>
    </row>
    <row r="638" spans="29:29" x14ac:dyDescent="0.25">
      <c r="AC638" s="113"/>
    </row>
    <row r="639" spans="29:29" x14ac:dyDescent="0.25">
      <c r="AC639" s="113"/>
    </row>
    <row r="640" spans="29:29" x14ac:dyDescent="0.25">
      <c r="AC640" s="113"/>
    </row>
    <row r="641" spans="29:29" x14ac:dyDescent="0.25">
      <c r="AC641" s="113"/>
    </row>
    <row r="642" spans="29:29" x14ac:dyDescent="0.25">
      <c r="AC642" s="113"/>
    </row>
    <row r="643" spans="29:29" x14ac:dyDescent="0.25">
      <c r="AC643" s="113"/>
    </row>
    <row r="644" spans="29:29" x14ac:dyDescent="0.25">
      <c r="AC644" s="113"/>
    </row>
    <row r="645" spans="29:29" x14ac:dyDescent="0.25">
      <c r="AC645" s="113"/>
    </row>
    <row r="646" spans="29:29" x14ac:dyDescent="0.25">
      <c r="AC646" s="113"/>
    </row>
    <row r="647" spans="29:29" x14ac:dyDescent="0.25">
      <c r="AC647" s="113"/>
    </row>
    <row r="648" spans="29:29" x14ac:dyDescent="0.25">
      <c r="AC648" s="113"/>
    </row>
    <row r="649" spans="29:29" x14ac:dyDescent="0.25">
      <c r="AC649" s="113"/>
    </row>
    <row r="650" spans="29:29" x14ac:dyDescent="0.25">
      <c r="AC650" s="113"/>
    </row>
    <row r="651" spans="29:29" x14ac:dyDescent="0.25">
      <c r="AC651" s="113"/>
    </row>
    <row r="652" spans="29:29" x14ac:dyDescent="0.25">
      <c r="AC652" s="113"/>
    </row>
    <row r="653" spans="29:29" x14ac:dyDescent="0.25">
      <c r="AC653" s="113"/>
    </row>
    <row r="654" spans="29:29" x14ac:dyDescent="0.25">
      <c r="AC654" s="113"/>
    </row>
    <row r="655" spans="29:29" x14ac:dyDescent="0.25">
      <c r="AC655" s="113"/>
    </row>
    <row r="656" spans="29:29" x14ac:dyDescent="0.25">
      <c r="AC656" s="113"/>
    </row>
    <row r="657" spans="29:29" x14ac:dyDescent="0.25">
      <c r="AC657" s="113"/>
    </row>
    <row r="658" spans="29:29" x14ac:dyDescent="0.25">
      <c r="AC658" s="113"/>
    </row>
    <row r="659" spans="29:29" x14ac:dyDescent="0.25">
      <c r="AC659" s="113"/>
    </row>
    <row r="660" spans="29:29" x14ac:dyDescent="0.25">
      <c r="AC660" s="113"/>
    </row>
    <row r="661" spans="29:29" x14ac:dyDescent="0.25">
      <c r="AC661" s="113"/>
    </row>
    <row r="662" spans="29:29" x14ac:dyDescent="0.25">
      <c r="AC662" s="113"/>
    </row>
    <row r="663" spans="29:29" x14ac:dyDescent="0.25">
      <c r="AC663" s="113"/>
    </row>
    <row r="664" spans="29:29" x14ac:dyDescent="0.25">
      <c r="AC664" s="113"/>
    </row>
    <row r="665" spans="29:29" x14ac:dyDescent="0.25">
      <c r="AC665" s="113"/>
    </row>
    <row r="666" spans="29:29" x14ac:dyDescent="0.25">
      <c r="AC666" s="113"/>
    </row>
    <row r="667" spans="29:29" x14ac:dyDescent="0.25">
      <c r="AC667" s="113"/>
    </row>
    <row r="668" spans="29:29" x14ac:dyDescent="0.25">
      <c r="AC668" s="113"/>
    </row>
    <row r="669" spans="29:29" x14ac:dyDescent="0.25">
      <c r="AC669" s="113"/>
    </row>
    <row r="670" spans="29:29" x14ac:dyDescent="0.25">
      <c r="AC670" s="113"/>
    </row>
    <row r="671" spans="29:29" x14ac:dyDescent="0.25">
      <c r="AC671" s="113"/>
    </row>
    <row r="672" spans="29:29" x14ac:dyDescent="0.25">
      <c r="AC672" s="113"/>
    </row>
    <row r="673" spans="29:29" x14ac:dyDescent="0.25">
      <c r="AC673" s="113"/>
    </row>
    <row r="674" spans="29:29" x14ac:dyDescent="0.25">
      <c r="AC674" s="113"/>
    </row>
    <row r="675" spans="29:29" x14ac:dyDescent="0.25">
      <c r="AC675" s="113"/>
    </row>
    <row r="676" spans="29:29" x14ac:dyDescent="0.25">
      <c r="AC676" s="113"/>
    </row>
    <row r="677" spans="29:29" x14ac:dyDescent="0.25">
      <c r="AC677" s="113"/>
    </row>
    <row r="678" spans="29:29" x14ac:dyDescent="0.25">
      <c r="AC678" s="113"/>
    </row>
    <row r="679" spans="29:29" x14ac:dyDescent="0.25">
      <c r="AC679" s="113"/>
    </row>
    <row r="680" spans="29:29" x14ac:dyDescent="0.25">
      <c r="AC680" s="113"/>
    </row>
    <row r="681" spans="29:29" x14ac:dyDescent="0.25">
      <c r="AC681" s="113"/>
    </row>
    <row r="682" spans="29:29" x14ac:dyDescent="0.25">
      <c r="AC682" s="113"/>
    </row>
    <row r="683" spans="29:29" x14ac:dyDescent="0.25">
      <c r="AC683" s="113"/>
    </row>
    <row r="684" spans="29:29" x14ac:dyDescent="0.25">
      <c r="AC684" s="113"/>
    </row>
    <row r="685" spans="29:29" x14ac:dyDescent="0.25">
      <c r="AC685" s="113"/>
    </row>
    <row r="686" spans="29:29" x14ac:dyDescent="0.25">
      <c r="AC686" s="113"/>
    </row>
    <row r="687" spans="29:29" x14ac:dyDescent="0.25">
      <c r="AC687" s="113"/>
    </row>
    <row r="688" spans="29:29" x14ac:dyDescent="0.25">
      <c r="AC688" s="113"/>
    </row>
    <row r="689" spans="29:29" x14ac:dyDescent="0.25">
      <c r="AC689" s="113"/>
    </row>
    <row r="690" spans="29:29" x14ac:dyDescent="0.25">
      <c r="AC690" s="113"/>
    </row>
    <row r="691" spans="29:29" x14ac:dyDescent="0.25">
      <c r="AC691" s="113"/>
    </row>
    <row r="692" spans="29:29" x14ac:dyDescent="0.25">
      <c r="AC692" s="113"/>
    </row>
    <row r="693" spans="29:29" x14ac:dyDescent="0.25">
      <c r="AC693" s="113"/>
    </row>
    <row r="694" spans="29:29" x14ac:dyDescent="0.25">
      <c r="AC694" s="113"/>
    </row>
    <row r="695" spans="29:29" x14ac:dyDescent="0.25">
      <c r="AC695" s="113"/>
    </row>
    <row r="696" spans="29:29" x14ac:dyDescent="0.25">
      <c r="AC696" s="113"/>
    </row>
    <row r="697" spans="29:29" x14ac:dyDescent="0.25">
      <c r="AC697" s="113"/>
    </row>
    <row r="698" spans="29:29" x14ac:dyDescent="0.25">
      <c r="AC698" s="113"/>
    </row>
    <row r="699" spans="29:29" x14ac:dyDescent="0.25">
      <c r="AC699" s="113"/>
    </row>
    <row r="700" spans="29:29" x14ac:dyDescent="0.25">
      <c r="AC700" s="113"/>
    </row>
    <row r="701" spans="29:29" x14ac:dyDescent="0.25">
      <c r="AC701" s="113"/>
    </row>
    <row r="702" spans="29:29" x14ac:dyDescent="0.25">
      <c r="AC702" s="113"/>
    </row>
    <row r="703" spans="29:29" x14ac:dyDescent="0.25">
      <c r="AC703" s="113"/>
    </row>
    <row r="704" spans="29:29" x14ac:dyDescent="0.25">
      <c r="AC704" s="113"/>
    </row>
    <row r="705" spans="29:29" x14ac:dyDescent="0.25">
      <c r="AC705" s="113"/>
    </row>
    <row r="706" spans="29:29" x14ac:dyDescent="0.25">
      <c r="AC706" s="113"/>
    </row>
    <row r="707" spans="29:29" x14ac:dyDescent="0.25">
      <c r="AC707" s="113"/>
    </row>
    <row r="708" spans="29:29" x14ac:dyDescent="0.25">
      <c r="AC708" s="113"/>
    </row>
    <row r="709" spans="29:29" x14ac:dyDescent="0.25">
      <c r="AC709" s="113"/>
    </row>
    <row r="710" spans="29:29" x14ac:dyDescent="0.25">
      <c r="AC710" s="113"/>
    </row>
    <row r="711" spans="29:29" x14ac:dyDescent="0.25">
      <c r="AC711" s="113"/>
    </row>
    <row r="712" spans="29:29" x14ac:dyDescent="0.25">
      <c r="AC712" s="113"/>
    </row>
    <row r="713" spans="29:29" x14ac:dyDescent="0.25">
      <c r="AC713" s="113"/>
    </row>
    <row r="714" spans="29:29" x14ac:dyDescent="0.25">
      <c r="AC714" s="113"/>
    </row>
    <row r="715" spans="29:29" x14ac:dyDescent="0.25">
      <c r="AC715" s="113"/>
    </row>
    <row r="716" spans="29:29" x14ac:dyDescent="0.25">
      <c r="AC716" s="113"/>
    </row>
    <row r="717" spans="29:29" x14ac:dyDescent="0.25">
      <c r="AC717" s="113"/>
    </row>
    <row r="718" spans="29:29" x14ac:dyDescent="0.25">
      <c r="AC718" s="113"/>
    </row>
    <row r="719" spans="29:29" x14ac:dyDescent="0.25">
      <c r="AC719" s="113"/>
    </row>
    <row r="720" spans="29:29" x14ac:dyDescent="0.25">
      <c r="AC720" s="113"/>
    </row>
    <row r="721" spans="29:29" x14ac:dyDescent="0.25">
      <c r="AC721" s="113"/>
    </row>
    <row r="722" spans="29:29" x14ac:dyDescent="0.25">
      <c r="AC722" s="113"/>
    </row>
    <row r="723" spans="29:29" x14ac:dyDescent="0.25">
      <c r="AC723" s="113"/>
    </row>
    <row r="724" spans="29:29" x14ac:dyDescent="0.25">
      <c r="AC724" s="113"/>
    </row>
    <row r="725" spans="29:29" x14ac:dyDescent="0.25">
      <c r="AC725" s="113"/>
    </row>
    <row r="726" spans="29:29" x14ac:dyDescent="0.25">
      <c r="AC726" s="113"/>
    </row>
    <row r="727" spans="29:29" x14ac:dyDescent="0.25">
      <c r="AC727" s="113"/>
    </row>
    <row r="728" spans="29:29" x14ac:dyDescent="0.25">
      <c r="AC728" s="113"/>
    </row>
    <row r="729" spans="29:29" x14ac:dyDescent="0.25">
      <c r="AC729" s="113"/>
    </row>
    <row r="730" spans="29:29" x14ac:dyDescent="0.25">
      <c r="AC730" s="113"/>
    </row>
    <row r="731" spans="29:29" x14ac:dyDescent="0.25">
      <c r="AC731" s="113"/>
    </row>
    <row r="732" spans="29:29" x14ac:dyDescent="0.25">
      <c r="AC732" s="113"/>
    </row>
    <row r="733" spans="29:29" x14ac:dyDescent="0.25">
      <c r="AC733" s="113"/>
    </row>
    <row r="734" spans="29:29" x14ac:dyDescent="0.25">
      <c r="AC734" s="113"/>
    </row>
    <row r="735" spans="29:29" x14ac:dyDescent="0.25">
      <c r="AC735" s="113"/>
    </row>
    <row r="736" spans="29:29" x14ac:dyDescent="0.25">
      <c r="AC736" s="113"/>
    </row>
    <row r="737" spans="29:29" x14ac:dyDescent="0.25">
      <c r="AC737" s="113"/>
    </row>
    <row r="738" spans="29:29" x14ac:dyDescent="0.25">
      <c r="AC738" s="113"/>
    </row>
    <row r="739" spans="29:29" x14ac:dyDescent="0.25">
      <c r="AC739" s="113"/>
    </row>
    <row r="740" spans="29:29" x14ac:dyDescent="0.25">
      <c r="AC740" s="113"/>
    </row>
    <row r="741" spans="29:29" x14ac:dyDescent="0.25">
      <c r="AC741" s="113"/>
    </row>
    <row r="742" spans="29:29" x14ac:dyDescent="0.25">
      <c r="AC742" s="113"/>
    </row>
    <row r="743" spans="29:29" x14ac:dyDescent="0.25">
      <c r="AC743" s="113"/>
    </row>
    <row r="744" spans="29:29" x14ac:dyDescent="0.25">
      <c r="AC744" s="113"/>
    </row>
    <row r="745" spans="29:29" x14ac:dyDescent="0.25">
      <c r="AC745" s="113"/>
    </row>
    <row r="746" spans="29:29" x14ac:dyDescent="0.25">
      <c r="AC746" s="113"/>
    </row>
  </sheetData>
  <sheetProtection formatCells="0" formatColumns="0" formatRows="0" insertColumns="0" insertRows="0" deleteColumns="0" deleteRows="0"/>
  <dataConsolidate/>
  <mergeCells count="6">
    <mergeCell ref="C59:AB59"/>
    <mergeCell ref="AG3:AN7"/>
    <mergeCell ref="C58:AB58"/>
    <mergeCell ref="C60:AB60"/>
    <mergeCell ref="C61:AB61"/>
    <mergeCell ref="B57:AB57"/>
  </mergeCells>
  <hyperlinks>
    <hyperlink ref="A61" r:id="rId1"/>
    <hyperlink ref="A63" r:id="rId2"/>
    <hyperlink ref="A64" r:id="rId3"/>
    <hyperlink ref="A65" r:id="rId4"/>
    <hyperlink ref="A66" r:id="rId5"/>
    <hyperlink ref="D15" r:id="rId6" display="https://www.bspb.ru/investors/corporate-calendar/"/>
    <hyperlink ref="D2" r:id="rId7" display="http://www.gazprom.ru/investors/financial-calendar/2014/"/>
    <hyperlink ref="D45" r:id="rId8" display="http://www.polymetal.ru/~/media/Files/P/Polymetal/Attachments/pdf/AGM/2014/Notice%20of%20Annual%20General%20Meeting__rus.pdf"/>
    <hyperlink ref="D52" r:id="rId9" display="http://www.novatek.ru/ru/press/releases/index.php?id_4=851"/>
    <hyperlink ref="D39" r:id="rId10" display="http://www.nornik.ru/press-czentr/novosti-i-press-relizyi/press-relizyi/sovet-direktorov-norilskogo-nikelya-utverdil-kandidatov-v-sovet-dlya-golosovaniya-na-godovom-sobranii-akczionerov-6-iyunya-2014-g"/>
    <hyperlink ref="D34" r:id="rId11" display="http://www.company.mts.ru/comp/press-centre/press_release/2014-04-14-3634539/"/>
    <hyperlink ref="D16" r:id="rId12" display="http://www.vtb.ru/ir/calendar/"/>
    <hyperlink ref="D36" r:id="rId13" display="http://www.magnit-info.ru/upload/iblock/5a1/5a1f6d8c37b16f20ed99486d5c15585f.pdf"/>
    <hyperlink ref="D21" r:id="rId14" display="http://www.uralkali.com/ru/press_center/company_news/item16382/"/>
    <hyperlink ref="D6" r:id="rId15" display="http://www.phosagro.ru/investors/ir/item6935.php"/>
    <hyperlink ref="D37" r:id="rId16" display="https://moex.com/ru/listing/emidocs.aspx?id=1082"/>
    <hyperlink ref="D25" r:id="rId17" display="http://www.aeroflot.ru/cms/about/shareholders/corporate_calendar"/>
    <hyperlink ref="D4" r:id="rId18" display="http://www.severstal.com/rus/media/news/document11770.phtml"/>
    <hyperlink ref="D24" r:id="rId19" display="http://pharmstd.ru/page_30.html"/>
    <hyperlink ref="D31" r:id="rId20" display="http://www.sberbank.ru/moscow/ru/press_center/all/index.php?id114=200001720"/>
    <hyperlink ref="D17" r:id="rId21" display="..\Downloads\a4b71d3cc2ab1d06ee964b51ef58df0e3f89c075.doc"/>
    <hyperlink ref="D50" r:id="rId22" display="http://www.e-disclosure.ru/portal/event.aspx?EventId=h489qPre40SAaQR7PPUUKw-B-B"/>
    <hyperlink ref="D33" r:id="rId23" display="http://www.e-disclosure.ru/portal/event.aspx?EventId=eB5rRDfdokWiYOuO47bygQ-B-B"/>
    <hyperlink ref="D3" r:id="rId24" display="http://www.gazprom-neft.ru/press-center/news/1100634/"/>
    <hyperlink ref="D7" r:id="rId25" display="http://www.interrao.ru/press-center/news/?ELEMENT_ID=4005"/>
    <hyperlink ref="D23" r:id="rId26" display="http://www.mmk.ru/press_center/61458/"/>
    <hyperlink ref="D51" r:id="rId27" display="http://www.e-disclosure.ru/portal/event.aspx?EventId=1VOGzEieXE2JDAKClrvTDA-B-B"/>
    <hyperlink ref="D32" r:id="rId28" display="http://www.sberbank.ru/moscow/ru/press_center/all/index.php?id114=200001720"/>
    <hyperlink ref="D19" r:id="rId29" display="http://www.sistema.ru"/>
    <hyperlink ref="D5" r:id="rId30" display="http://nlmk.com/ru/press-release/?pid=1099"/>
    <hyperlink ref="D26" r:id="rId31" display="http://www.tgc1.ru/uploads/media/Decisions_BD_14042014.pdf"/>
    <hyperlink ref="D40" r:id="rId32" display="http://www.bashneft.ru/press/releases/6875/"/>
    <hyperlink ref="D14" r:id="rId33" display="http://www.sollers-auto.com/ru/press-center/news/index.php?id35=739"/>
    <hyperlink ref="D28" r:id="rId34" display="http://www.e-disclosure.ru/portal/event.aspx?EventId=aLs-CM-CT9O0C5aoXlfnob4w-B-B"/>
    <hyperlink ref="D46" r:id="rId35" display="http://www.e-disclosure.ru/portal/event.aspx?EventId=apJIonGuR0Kdu-ATD4a4qqA-B-B"/>
    <hyperlink ref="D29" r:id="rId36" display="http://www.e-disclosure.ru/portal/event.aspx?EventId=t-ATQVqvImEa7BBELAR0jsg-B-B"/>
    <hyperlink ref="D13" r:id="rId37" display="http://www.e-disclosure.ru/portal/event.aspx?EventId=-C1XiW5-AnEkmDNRAOARB2YA-B-B"/>
    <hyperlink ref="D9" r:id="rId38" display="http://www.e-disclosure.ru/portal/event.aspx?EventId=N5zC8v8LR0OkRDiPjkbeCg-B-B"/>
    <hyperlink ref="D49" r:id="rId39" display="http://www.e-disclosure.ru/portal/event.aspx?EventId=1WK-AKMyf8U22ROTz1MnMDw-B-B"/>
    <hyperlink ref="D38" r:id="rId40" display="http://www.e-disclosure.ru/portal/event.aspx?EventId=EMy3zLuWNke157jN4DhZLw-B-B"/>
    <hyperlink ref="D12" r:id="rId41" display="http://www.e-disclosure.ru/portal/event.aspx?EventId=cQEYMGyHak2kXUGkxTv1-Ag-B-B"/>
    <hyperlink ref="D35" r:id="rId42" display="http://www.eon-russia.ru/pressroom/news/488644/"/>
    <hyperlink ref="D27" r:id="rId43" display="http://www.e-disclosure.ru/portal/event.aspx?EventId=oJnUIiEjlEWzQEz4nY7eWg-B-B"/>
    <hyperlink ref="D30" r:id="rId44" display="http://www.e-disclosure.ru/portal/event.aspx?EventId=mMOh7bJWEkm3SJaaxcAjwQ-B-B"/>
    <hyperlink ref="D20" r:id="rId45" display="http://www.e-disclosure.ru/portal/event.aspx?EventId=SP0wGvGetEerUC4dZRraBQ-B-B"/>
  </hyperlinks>
  <pageMargins left="0.7" right="0.7" top="0.75" bottom="0.75" header="0.3" footer="0.3"/>
  <pageSetup paperSize="9" orientation="portrait" r:id="rId46"/>
  <legacyDrawing r:id="rId47"/>
  <tableParts count="1">
    <tablePart r:id="rId4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28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216" t="s">
        <v>158</v>
      </c>
      <c r="B26" s="19" t="s">
        <v>159</v>
      </c>
      <c r="C26" s="19" t="s">
        <v>161</v>
      </c>
    </row>
    <row r="27" spans="1:3" ht="15.75" thickBot="1" x14ac:dyDescent="0.3">
      <c r="A27" s="217"/>
      <c r="B27" s="20" t="s">
        <v>160</v>
      </c>
      <c r="C27" s="20" t="s">
        <v>162</v>
      </c>
    </row>
    <row r="28" spans="1:3" ht="25.5" x14ac:dyDescent="0.25">
      <c r="A28" s="216" t="s">
        <v>0</v>
      </c>
      <c r="B28" s="216" t="s">
        <v>163</v>
      </c>
      <c r="C28" s="19" t="s">
        <v>164</v>
      </c>
    </row>
    <row r="29" spans="1:3" ht="26.25" thickBot="1" x14ac:dyDescent="0.3">
      <c r="A29" s="217"/>
      <c r="B29" s="217"/>
      <c r="C29" s="20" t="s">
        <v>165</v>
      </c>
    </row>
    <row r="30" spans="1:3" ht="25.5" customHeight="1" x14ac:dyDescent="0.25">
      <c r="A30" s="216" t="s">
        <v>166</v>
      </c>
      <c r="B30" s="216" t="s">
        <v>167</v>
      </c>
      <c r="C30" s="19" t="s">
        <v>169</v>
      </c>
    </row>
    <row r="31" spans="1:3" ht="26.25" thickBot="1" x14ac:dyDescent="0.3">
      <c r="A31" s="217"/>
      <c r="B31" s="218"/>
      <c r="C31" s="20" t="s">
        <v>170</v>
      </c>
    </row>
    <row r="32" spans="1:3" x14ac:dyDescent="0.25">
      <c r="A32" s="216" t="s">
        <v>171</v>
      </c>
      <c r="B32" s="218" t="s">
        <v>168</v>
      </c>
      <c r="C32" s="19" t="s">
        <v>169</v>
      </c>
    </row>
    <row r="33" spans="1:3" ht="25.5" x14ac:dyDescent="0.25">
      <c r="A33" s="218"/>
      <c r="B33" s="218"/>
      <c r="C33" s="19" t="s">
        <v>172</v>
      </c>
    </row>
    <row r="34" spans="1:3" ht="64.5" thickBot="1" x14ac:dyDescent="0.3">
      <c r="A34" s="217"/>
      <c r="B34" s="217"/>
      <c r="C34" s="20" t="s">
        <v>173</v>
      </c>
    </row>
    <row r="35" spans="1:3" ht="51" x14ac:dyDescent="0.25">
      <c r="A35" s="216" t="s">
        <v>174</v>
      </c>
      <c r="B35" s="216" t="s">
        <v>175</v>
      </c>
      <c r="C35" s="19" t="s">
        <v>176</v>
      </c>
    </row>
    <row r="36" spans="1:3" ht="39" thickBot="1" x14ac:dyDescent="0.3">
      <c r="A36" s="217"/>
      <c r="B36" s="217"/>
      <c r="C36" s="20" t="s">
        <v>177</v>
      </c>
    </row>
    <row r="37" spans="1:3" x14ac:dyDescent="0.25">
      <c r="A37" s="11"/>
    </row>
    <row r="38" spans="1:3" ht="78.75" customHeight="1" x14ac:dyDescent="0.25">
      <c r="A38" s="215" t="s">
        <v>179</v>
      </c>
      <c r="B38" s="215"/>
      <c r="C38" s="215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7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8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8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8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8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8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8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8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8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8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8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8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8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8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8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8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8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8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8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8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8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8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8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8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8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8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8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8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8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8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8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8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8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8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8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100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8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8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8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8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8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1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8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8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8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8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8">
        <v>76.599999999999994</v>
      </c>
      <c r="P46" s="102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8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8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8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8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8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8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8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8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8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8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8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8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9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219" t="s">
        <v>194</v>
      </c>
      <c r="C61" s="219"/>
      <c r="D61" s="219"/>
      <c r="E61" s="219"/>
    </row>
    <row r="62" spans="1:19" x14ac:dyDescent="0.25">
      <c r="B62" s="219" t="s">
        <v>195</v>
      </c>
      <c r="C62" s="219"/>
      <c r="D62" s="219"/>
      <c r="E62" s="219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Дивиденды</vt:lpstr>
      <vt:lpstr>Правила выплаты дивидендов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Ustinova, Anna</cp:lastModifiedBy>
  <dcterms:created xsi:type="dcterms:W3CDTF">2014-03-25T07:02:09Z</dcterms:created>
  <dcterms:modified xsi:type="dcterms:W3CDTF">2015-06-30T14:14:48Z</dcterms:modified>
</cp:coreProperties>
</file>