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e.yakimuk\Desktop\"/>
    </mc:Choice>
  </mc:AlternateContent>
  <bookViews>
    <workbookView xWindow="735" yWindow="210" windowWidth="28920" windowHeight="13065" tabRatio="665"/>
  </bookViews>
  <sheets>
    <sheet name="росс.дивид." sheetId="1" r:id="rId1"/>
    <sheet name="новые правила по дивидендам" sheetId="2" r:id="rId2"/>
    <sheet name="на сайт" sheetId="3" state="hidden" r:id="rId3"/>
  </sheets>
  <calcPr calcId="152511"/>
</workbook>
</file>

<file path=xl/calcChain.xml><?xml version="1.0" encoding="utf-8"?>
<calcChain xmlns="http://schemas.openxmlformats.org/spreadsheetml/2006/main">
  <c r="N3" i="1" l="1"/>
  <c r="N9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U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<sst xmlns="http://schemas.openxmlformats.org/spreadsheetml/2006/main" count="553" uniqueCount="319">
  <si>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</si>
  <si>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</si>
  <si>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</si>
  <si>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</si>
  <si>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</si>
  <si>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</si>
  <si>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</si>
  <si>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</si>
  <si>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</si>
  <si>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</si>
  <si>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</si>
  <si>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</si>
  <si>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</si>
  <si>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</si>
  <si>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</si>
  <si>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</si>
  <si>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</si>
  <si>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</si>
  <si>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</si>
  <si>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</si>
  <si>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</si>
  <si>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</si>
  <si>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</si>
  <si>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</si>
  <si>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</si>
  <si>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</si>
  <si>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</si>
  <si>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</si>
  <si>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</si>
  <si>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</si>
  <si>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</si>
  <si>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</si>
  <si>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</si>
  <si>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</si>
  <si>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</si>
  <si>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</si>
  <si>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</si>
  <si>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</si>
  <si>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</si>
  <si>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</si>
  <si>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</si>
  <si>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</si>
  <si>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</si>
  <si>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</si>
  <si>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</si>
  <si>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</si>
  <si>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</si>
  <si>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</si>
  <si>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</si>
  <si>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</si>
  <si>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</si>
  <si>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</si>
  <si>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</si>
  <si>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</si>
  <si>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</si>
  <si>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</si>
  <si>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</si>
  <si>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</si>
  <si>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</si>
  <si>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</si>
  <si>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</si>
  <si>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</si>
  <si>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</si>
  <si>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</si>
  <si>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</si>
  <si>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</si>
  <si>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</si>
  <si>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</si>
  <si>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</si>
  <si>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</si>
  <si>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</si>
  <si>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</si>
  <si>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</si>
  <si>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</si>
  <si>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</si>
  <si>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</si>
  <si>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</si>
  <si>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</si>
  <si>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</si>
  <si>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</si>
  <si>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</si>
  <si>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</si>
  <si>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</si>
  <si>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</si>
  <si>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</si>
  <si>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</si>
  <si>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</si>
  <si>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</si>
  <si>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</si>
  <si>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</si>
  <si>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</si>
  <si>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</si>
  <si>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</si>
  <si>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</si>
  <si>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</si>
  <si>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</si>
  <si>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</si>
  <si>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</si>
  <si>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</si>
  <si>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25% прибыли по РСБУ</t>
  </si>
  <si>
    <t>25% прибыли по МСФО</t>
  </si>
  <si>
    <t>30% прибыли по МСФО</t>
  </si>
  <si>
    <t>35% прибыли по МСФО</t>
  </si>
  <si>
    <t>50% от EBITDA, но не менее $2 млрд + дивиденды от продажи непрофильных активов</t>
  </si>
  <si>
    <t>Компания обещает выплатить 95 млрд рублей в 2014 и 2015 гг</t>
  </si>
  <si>
    <t>50% прибыли по МСФО</t>
  </si>
  <si>
    <t>дивиденд может составлять и 100% прибыли, политика будет уточнена перед SPO в Лондоне</t>
  </si>
  <si>
    <t>40% прибыли по МСФО</t>
  </si>
  <si>
    <t>15% прибыли по РСБУ</t>
  </si>
  <si>
    <t>25% прибыли по МСФО, возможно, без учета финансовых убытков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</si>
  <si>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</si>
  <si>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</si>
  <si>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</si>
  <si>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</si>
  <si>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>Дивидендная политика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</si>
  <si>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</si>
  <si>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</si>
  <si>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</si>
  <si>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</si>
  <si>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</si>
  <si>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</si>
  <si>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</si>
  <si>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АФК Система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</si>
  <si>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</si>
  <si>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</si>
  <si>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</si>
  <si>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</si>
  <si>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</si>
  <si>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</si>
  <si>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</si>
  <si>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Северсталь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</si>
  <si>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</si>
  <si>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</si>
  <si>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</si>
  <si>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</si>
  <si>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</si>
  <si>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РУСАЛ </t>
  </si>
  <si>
    <t xml:space="preserve">Группа ЛСР </t>
  </si>
  <si>
    <t xml:space="preserve">ФСК ЕЭС </t>
  </si>
  <si>
    <t>Интер РАО</t>
  </si>
  <si>
    <t xml:space="preserve">М.видео </t>
  </si>
  <si>
    <t xml:space="preserve">ПИК </t>
  </si>
  <si>
    <t xml:space="preserve">Россети </t>
  </si>
  <si>
    <t xml:space="preserve">Группа Черкизово </t>
  </si>
  <si>
    <t xml:space="preserve">ДИКСИ Групп </t>
  </si>
  <si>
    <t xml:space="preserve">МОСТОТРЕСТ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</si>
  <si>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</si>
  <si>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</si>
  <si>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</si>
  <si>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</si>
  <si>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</si>
  <si>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</si>
  <si>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</si>
  <si>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</si>
  <si>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Сбербанк России (об.)</t>
  </si>
  <si>
    <t>SBERP</t>
  </si>
  <si>
    <t>Ссылка на первоист.</t>
  </si>
  <si>
    <t>Сбербанк России (прив.)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</si>
  <si>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</si>
  <si>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</si>
  <si>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</si>
  <si>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</si>
  <si>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</si>
  <si>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</si>
  <si>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</si>
  <si>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</si>
  <si>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</si>
  <si>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</si>
  <si>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</si>
  <si>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</si>
  <si>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</si>
  <si>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</si>
  <si>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</si>
  <si>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</si>
  <si>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</si>
  <si>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</si>
  <si>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</si>
  <si>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</si>
  <si>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</si>
  <si>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</si>
  <si>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</si>
  <si>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</si>
  <si>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</si>
  <si>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</si>
  <si>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</si>
  <si>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</si>
  <si>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</si>
  <si>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</si>
  <si>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</si>
  <si>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</si>
  <si>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</si>
  <si>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</si>
  <si>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</si>
  <si>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</si>
  <si>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</si>
  <si>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</si>
  <si>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</si>
  <si>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</si>
  <si>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</si>
  <si>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</si>
  <si>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</si>
  <si>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</si>
  <si>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</si>
  <si>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</si>
  <si>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</si>
  <si>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</si>
  <si>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</si>
  <si>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</si>
  <si>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</si>
  <si>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25% по  МСФО</t>
  </si>
  <si>
    <t>35% от чистой прибыли по US GAAP</t>
  </si>
  <si>
    <t>ТГК-1</t>
  </si>
  <si>
    <t>ТМК</t>
  </si>
  <si>
    <t>TGKA</t>
  </si>
  <si>
    <t>25% от чистой прибыли</t>
  </si>
  <si>
    <t>Таттелеком</t>
  </si>
  <si>
    <t>TTLK</t>
  </si>
  <si>
    <t>Полюс Золото</t>
  </si>
  <si>
    <t>PLZL</t>
  </si>
  <si>
    <t>Акрон</t>
  </si>
  <si>
    <t>не менее 30% чистой прибыли по МСФО</t>
  </si>
  <si>
    <t>AKRN</t>
  </si>
  <si>
    <t>SELG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</si>
  <si>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</si>
  <si>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</si>
  <si>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</si>
  <si>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</si>
  <si>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Селигдар (прив.)</t>
  </si>
  <si>
    <t>70% от свободного денежного потока, или 50% от чистой прибыли за год с условием сохранения долг/EBITDA на уровне 1,5-2</t>
  </si>
  <si>
    <t>Энел ОГК-5</t>
  </si>
  <si>
    <t>OGKE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</si>
  <si>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</si>
  <si>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</si>
  <si>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</si>
  <si>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</si>
  <si>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</si>
  <si>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</si>
  <si>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</si>
  <si>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</si>
  <si>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</si>
  <si>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</si>
  <si>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</si>
  <si>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</si>
  <si>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</si>
  <si>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</si>
  <si>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</si>
  <si>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</si>
  <si>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</si>
  <si>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</si>
  <si>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</si>
  <si>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</si>
  <si>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</si>
  <si>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</si>
  <si>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</si>
  <si>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</si>
  <si>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</si>
  <si>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</si>
  <si>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</si>
  <si>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</si>
  <si>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</si>
  <si>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</si>
  <si>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</si>
  <si>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</si>
  <si>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</si>
  <si>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</si>
  <si>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</si>
  <si>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</si>
  <si>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</si>
  <si>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02.06.2014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</si>
  <si>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</si>
  <si>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</si>
  <si>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</si>
  <si>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</si>
  <si>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</si>
  <si>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</si>
  <si>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</si>
  <si>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</si>
  <si>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</si>
  <si>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</si>
  <si>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</si>
  <si>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</si>
  <si>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</si>
  <si>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</si>
  <si>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</si>
  <si>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</si>
  <si>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</si>
  <si>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</si>
  <si>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</si>
  <si>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</si>
  <si>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</si>
  <si>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</si>
  <si>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</si>
  <si>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</si>
  <si>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</si>
  <si>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</si>
  <si>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не позднее 19.11.2014 </t>
  </si>
  <si>
    <t xml:space="preserve">не позднее 10.12.2014 </t>
  </si>
  <si>
    <t>Дивидендная доходность, %</t>
  </si>
  <si>
    <t xml:space="preserve">MSNG </t>
  </si>
  <si>
    <t xml:space="preserve">Дата закрытия реестра под дивиденды </t>
  </si>
  <si>
    <t>Дата выплаты дивидендов для проф. участников</t>
  </si>
  <si>
    <t>Дата выплаты дивидендов для прочих акционеров.</t>
  </si>
  <si>
    <t>Дивиденды на акцию (9 мес. 2014 года), руб</t>
  </si>
  <si>
    <t>Дивиденды на акцию (1 кв.2014 год), руб.</t>
  </si>
  <si>
    <t>Дивиденды на акцию (2 кв.2014 год), руб.</t>
  </si>
  <si>
    <t>Годовые дивиденды на акцию (2014 год), руб</t>
  </si>
  <si>
    <t xml:space="preserve">не позднее 09.02.2015 </t>
  </si>
  <si>
    <t xml:space="preserve">не позднее 19.01.2015 </t>
  </si>
  <si>
    <t>Дивиденды на акцию (1 полугодие 2014 год), руб2</t>
  </si>
  <si>
    <t>Дивиденды на акцию (1 полугодие 2013 год), руб</t>
  </si>
  <si>
    <t>Дивиденды на акцию (9 мес. 2013 года), руб</t>
  </si>
  <si>
    <t>Дивиденды на акцию (3 кв.2014 год), руб.</t>
  </si>
  <si>
    <t xml:space="preserve">Дата закрытия реестра под ВОСА </t>
  </si>
  <si>
    <t xml:space="preserve">Дата проведения ВОСА </t>
  </si>
  <si>
    <t>не позднее 26.01.2015</t>
  </si>
  <si>
    <t>не позднее 16.02.2015</t>
  </si>
  <si>
    <t>* по бумагам, у которых прошло закрытие реестра под выплату дивидендов, 
цена акции указана на дату отсечки под дивиденды с учетом Т+2!!!</t>
  </si>
  <si>
    <t>Сургутнефтегаз (прив.)</t>
  </si>
  <si>
    <t>Цена акции на 21.11.2014*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</si>
</sst>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</numFmts>
  <fonts count="28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Franklin Gothic Medium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9" fontId="0" fillId="0" borderId="0" xfId="0" applyNumberFormat="1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165" fontId="0" fillId="0" borderId="7" xfId="0" applyNumberFormat="1" applyFill="1" applyBorder="1" applyAlignment="1">
      <alignment horizontal="right" vertical="center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6" fillId="2" borderId="17" xfId="0" applyFont="1" applyFill="1" applyBorder="1" applyAlignment="1" applyProtection="1">
      <alignment horizontal="center" vertical="center" wrapText="1"/>
      <protection hidden="1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8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vertical="center"/>
    </xf>
    <xf numFmtId="0" fontId="4" fillId="0" borderId="0" xfId="1" applyBorder="1" applyAlignment="1">
      <alignment vertical="center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18" fillId="0" borderId="12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9" fillId="0" borderId="4" xfId="1" applyFont="1" applyFill="1" applyBorder="1" applyAlignment="1">
      <alignment vertical="center"/>
    </xf>
    <xf numFmtId="165" fontId="18" fillId="0" borderId="4" xfId="0" applyNumberFormat="1" applyFont="1" applyFill="1" applyBorder="1" applyAlignment="1">
      <alignment horizontal="right" vertical="center"/>
    </xf>
    <xf numFmtId="9" fontId="18" fillId="0" borderId="7" xfId="0" applyNumberFormat="1" applyFont="1" applyFill="1" applyBorder="1" applyAlignment="1">
      <alignment horizontal="right" vertical="center"/>
    </xf>
    <xf numFmtId="2" fontId="18" fillId="0" borderId="4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/>
    </xf>
    <xf numFmtId="166" fontId="18" fillId="0" borderId="4" xfId="0" applyNumberFormat="1" applyFont="1" applyFill="1" applyBorder="1" applyAlignment="1">
      <alignment horizontal="right" vertical="center"/>
    </xf>
    <xf numFmtId="14" fontId="18" fillId="0" borderId="15" xfId="0" applyNumberFormat="1" applyFont="1" applyFill="1" applyBorder="1" applyAlignment="1">
      <alignment horizontal="right" vertical="center"/>
    </xf>
    <xf numFmtId="14" fontId="18" fillId="0" borderId="3" xfId="0" applyNumberFormat="1" applyFont="1" applyFill="1" applyBorder="1" applyAlignment="1">
      <alignment horizontal="right" vertical="center"/>
    </xf>
    <xf numFmtId="14" fontId="18" fillId="0" borderId="7" xfId="0" applyNumberFormat="1" applyFont="1" applyFill="1" applyBorder="1" applyAlignment="1">
      <alignment horizontal="right" vertical="center"/>
    </xf>
    <xf numFmtId="2" fontId="18" fillId="0" borderId="7" xfId="0" applyNumberFormat="1" applyFont="1" applyFill="1" applyBorder="1" applyAlignment="1">
      <alignment horizontal="right" vertical="center"/>
    </xf>
    <xf numFmtId="2" fontId="20" fillId="0" borderId="7" xfId="0" applyNumberFormat="1" applyFont="1" applyFill="1" applyBorder="1" applyAlignment="1">
      <alignment horizontal="right" vertical="center"/>
    </xf>
    <xf numFmtId="9" fontId="18" fillId="0" borderId="7" xfId="0" applyNumberFormat="1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/>
    </xf>
    <xf numFmtId="164" fontId="18" fillId="0" borderId="4" xfId="2" applyNumberFormat="1" applyFont="1" applyFill="1" applyBorder="1" applyAlignment="1">
      <alignment vertical="center"/>
    </xf>
    <xf numFmtId="164" fontId="18" fillId="0" borderId="4" xfId="0" applyNumberFormat="1" applyFont="1" applyFill="1" applyBorder="1" applyAlignment="1">
      <alignment vertical="center"/>
    </xf>
    <xf numFmtId="14" fontId="18" fillId="0" borderId="2" xfId="0" applyNumberFormat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vertical="center"/>
    </xf>
    <xf numFmtId="165" fontId="18" fillId="3" borderId="4" xfId="0" applyNumberFormat="1" applyFont="1" applyFill="1" applyBorder="1" applyAlignment="1">
      <alignment horizontal="right" vertical="center"/>
    </xf>
    <xf numFmtId="0" fontId="18" fillId="0" borderId="4" xfId="0" applyNumberFormat="1" applyFont="1" applyFill="1" applyBorder="1" applyAlignment="1">
      <alignment horizontal="right" vertical="center"/>
    </xf>
    <xf numFmtId="2" fontId="18" fillId="3" borderId="4" xfId="0" applyNumberFormat="1" applyFont="1" applyFill="1" applyBorder="1" applyAlignment="1">
      <alignment horizontal="right" vertical="center"/>
    </xf>
    <xf numFmtId="14" fontId="18" fillId="0" borderId="2" xfId="0" applyNumberFormat="1" applyFont="1" applyFill="1" applyBorder="1" applyAlignment="1">
      <alignment horizontal="right" vertical="center"/>
    </xf>
    <xf numFmtId="14" fontId="18" fillId="0" borderId="4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vertical="center"/>
    </xf>
    <xf numFmtId="10" fontId="18" fillId="0" borderId="7" xfId="0" applyNumberFormat="1" applyFont="1" applyFill="1" applyBorder="1" applyAlignment="1">
      <alignment horizontal="left" vertical="center"/>
    </xf>
    <xf numFmtId="2" fontId="22" fillId="0" borderId="7" xfId="0" applyNumberFormat="1" applyFont="1" applyFill="1" applyBorder="1" applyAlignment="1">
      <alignment horizontal="right" vertical="center"/>
    </xf>
    <xf numFmtId="16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168" fontId="18" fillId="0" borderId="4" xfId="0" applyNumberFormat="1" applyFont="1" applyFill="1" applyBorder="1" applyAlignment="1">
      <alignment horizontal="right" vertical="center"/>
    </xf>
    <xf numFmtId="0" fontId="18" fillId="3" borderId="12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right" vertical="center"/>
    </xf>
    <xf numFmtId="9" fontId="18" fillId="0" borderId="4" xfId="0" applyNumberFormat="1" applyFont="1" applyFill="1" applyBorder="1" applyAlignment="1">
      <alignment horizontal="right" vertical="center"/>
    </xf>
    <xf numFmtId="0" fontId="18" fillId="0" borderId="12" xfId="0" applyNumberFormat="1" applyFont="1" applyFill="1" applyBorder="1" applyAlignment="1">
      <alignment horizontal="left" vertical="center"/>
    </xf>
    <xf numFmtId="0" fontId="18" fillId="0" borderId="2" xfId="0" applyNumberFormat="1" applyFont="1" applyFill="1" applyBorder="1" applyAlignment="1">
      <alignment horizontal="left" vertical="center"/>
    </xf>
    <xf numFmtId="165" fontId="18" fillId="0" borderId="12" xfId="0" applyNumberFormat="1" applyFont="1" applyFill="1" applyBorder="1" applyAlignment="1">
      <alignment horizontal="left" vertical="center"/>
    </xf>
    <xf numFmtId="165" fontId="18" fillId="0" borderId="2" xfId="0" applyNumberFormat="1" applyFont="1" applyFill="1" applyBorder="1" applyAlignment="1">
      <alignment horizontal="left" vertical="center"/>
    </xf>
    <xf numFmtId="165" fontId="18" fillId="3" borderId="4" xfId="0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7" xfId="0" applyNumberFormat="1" applyFont="1" applyFill="1" applyBorder="1" applyAlignment="1">
      <alignment horizontal="right" vertical="center"/>
    </xf>
    <xf numFmtId="165" fontId="22" fillId="0" borderId="4" xfId="0" applyNumberFormat="1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right" vertical="center"/>
    </xf>
    <xf numFmtId="166" fontId="18" fillId="0" borderId="5" xfId="0" applyNumberFormat="1" applyFont="1" applyFill="1" applyBorder="1" applyAlignment="1">
      <alignment horizontal="right" vertical="center"/>
    </xf>
    <xf numFmtId="166" fontId="18" fillId="0" borderId="13" xfId="0" applyNumberFormat="1" applyFont="1" applyFill="1" applyBorder="1" applyAlignment="1">
      <alignment horizontal="right" vertical="center"/>
    </xf>
    <xf numFmtId="14" fontId="18" fillId="0" borderId="13" xfId="0" applyNumberFormat="1" applyFont="1" applyFill="1" applyBorder="1" applyAlignment="1">
      <alignment horizontal="right" vertical="center"/>
    </xf>
    <xf numFmtId="0" fontId="21" fillId="0" borderId="4" xfId="1" applyFont="1" applyFill="1" applyBorder="1" applyAlignment="1">
      <alignment vertical="center"/>
    </xf>
    <xf numFmtId="165" fontId="18" fillId="0" borderId="2" xfId="0" applyNumberFormat="1" applyFont="1" applyFill="1" applyBorder="1" applyAlignment="1">
      <alignment vertical="center"/>
    </xf>
    <xf numFmtId="165" fontId="19" fillId="0" borderId="4" xfId="1" applyNumberFormat="1" applyFont="1" applyFill="1" applyBorder="1" applyAlignment="1">
      <alignment horizontal="left" vertical="center"/>
    </xf>
    <xf numFmtId="165" fontId="18" fillId="0" borderId="7" xfId="0" applyNumberFormat="1" applyFont="1" applyFill="1" applyBorder="1" applyAlignment="1">
      <alignment horizontal="right" vertical="center"/>
    </xf>
    <xf numFmtId="165" fontId="19" fillId="3" borderId="4" xfId="1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/>
    </xf>
    <xf numFmtId="14" fontId="18" fillId="0" borderId="4" xfId="0" applyNumberFormat="1" applyFont="1" applyFill="1" applyBorder="1" applyAlignment="1">
      <alignment horizontal="left" vertical="center"/>
    </xf>
    <xf numFmtId="0" fontId="18" fillId="3" borderId="4" xfId="0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horizontal="right" vertical="center"/>
    </xf>
    <xf numFmtId="166" fontId="18" fillId="0" borderId="1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61"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9400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1:AF60" totalsRowShown="0" headerRowDxfId="53" dataDxfId="51" headerRowBorderDxfId="52" tableBorderDxfId="50">
  <autoFilter ref="B1:AF60"/>
  <tableColumns count="31">
    <tableColumn id="1" name="Название компании" dataDxfId="49"/>
    <tableColumn id="2" name="Тикер" dataDxfId="48"/>
    <tableColumn id="3" name="Ссылка на первоист." dataDxfId="47"/>
    <tableColumn id="4" name="Дата закрытия реестра под ГОСА" dataDxfId="46"/>
    <tableColumn id="5" name="Дата проведения ГОСА" dataDxfId="45"/>
    <tableColumn id="8" name="Дата закрытия реестра под дивиденды (Dividend Record Date)" dataDxfId="44"/>
    <tableColumn id="18" name="Дивиденды на акцию (1 кв.2013 год), руб." dataDxfId="43"/>
    <tableColumn id="17" name="Дивиденды на акцию (2 кв.2013 год), руб." dataDxfId="42"/>
    <tableColumn id="16" name="Дивиденды на акцию (1 полугодие 2013 год), руб" dataDxfId="41"/>
    <tableColumn id="10" name="Дивиденды на акцию (3 кв.2013 год), руб." dataDxfId="40"/>
    <tableColumn id="19" name="Дивиденды на акцию (9 мес. 2013 года), руб" dataDxfId="39"/>
    <tableColumn id="27" name="Годовые дивиденды на акцию  (2013 год), руб" dataDxfId="38"/>
    <tableColumn id="12" name="Cуммарные дивиденды на акцию (2013 год), руб." dataDxfId="37"/>
    <tableColumn id="6" name="Цена акции на дату отсечки (с учетом Т+2), руб." dataDxfId="36"/>
    <tableColumn id="20" name="Дивидендная доходность за 2013 год" dataDxfId="35"/>
    <tableColumn id="33" name="Дата выплаты дивидендов для проф участников" dataDxfId="34"/>
    <tableColumn id="28" name="Дата выплаты дивидендов для прочих акционеров" dataDxfId="33"/>
    <tableColumn id="21" name="Дата закрытия реестра под ВОСА " dataDxfId="32"/>
    <tableColumn id="23" name="Дата проведения ВОСА " dataDxfId="31"/>
    <tableColumn id="24" name="Дата закрытия реестра под дивиденды " dataDxfId="30"/>
    <tableColumn id="11" name="Дивиденды на акцию (1 кв.2014 год), руб." dataDxfId="29"/>
    <tableColumn id="9" name="Дивиденды на акцию (2 кв.2014 год), руб." dataDxfId="28"/>
    <tableColumn id="22" name="Дивиденды на акцию (1 полугодие 2014 год), руб2" dataDxfId="27"/>
    <tableColumn id="13" name="Дивиденды на акцию (3 кв.2014 год), руб." dataDxfId="26"/>
    <tableColumn id="7" name="Дивиденды на акцию (9 мес. 2014 года), руб" dataDxfId="25"/>
    <tableColumn id="15" name="Годовые дивиденды на акцию (2014 год), руб" dataDxfId="24"/>
    <tableColumn id="14" name="Дивидендная политика" dataDxfId="23"/>
    <tableColumn id="29" name="Цена акции на 21.11.2014*" dataDxfId="22"/>
    <tableColumn id="32" name="Дивидендная доходность, %" dataDxfId="21" dataCellStyle="Процентный"/>
    <tableColumn id="30" name="Дата выплаты дивидендов для проф. участников" dataDxfId="20"/>
    <tableColumn id="31" name="Дата выплаты дивидендов для прочих акционеров.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18" dataDxfId="16" headerRowBorderDxfId="17" tableBorderDxfId="15">
  <autoFilter ref="B1:P59"/>
  <tableColumns count="15">
    <tableColumn id="1" name="Название компании" dataDxfId="14">
      <calculatedColumnFormula>Таблица1[[#This Row],[Название компании]]</calculatedColumnFormula>
    </tableColumn>
    <tableColumn id="2" name="Тикер" dataDxfId="13"/>
    <tableColumn id="3" name="Ссылка на первоист." dataDxfId="12"/>
    <tableColumn id="4" name="Дата закрытия реестра под ГОСА" dataDxfId="11"/>
    <tableColumn id="5" name="Дата проведения ГОСА" dataDxfId="10">
      <calculatedColumnFormula>Таблица1[[#This Row],[Дата проведения ГОСА]]</calculatedColumnFormula>
    </tableColumn>
    <tableColumn id="8" name="Дата закрытия реестра под дивиденды" dataDxfId="9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8">
      <calculatedColumnFormula>#REF!</calculatedColumnFormula>
    </tableColumn>
    <tableColumn id="9" name="Дата выплаты дивидендов для прочих акционеров" dataDxfId="7">
      <calculatedColumnFormula>#REF!</calculatedColumnFormula>
    </tableColumn>
    <tableColumn id="11" name="Тип " dataDxfId="6">
      <calculatedColumnFormula>#REF!</calculatedColumnFormula>
    </tableColumn>
    <tableColumn id="15" name="Промежуточные дивиденды на акцию, руб" dataDxfId="5"/>
    <tableColumn id="12" name="Дивиденды на акцию, руб." dataDxfId="4"/>
    <tableColumn id="13" name="Дивидендная доходность (ожидаемая), %" dataDxfId="3"/>
    <tableColumn id="16" name="Суммарные дивиденды на акцию, руб" dataDxfId="2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1"/>
    <tableColumn id="6" name="Дивид. доходность, %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gnit-info.ru/upload/iblock/5a1/5a1f6d8c37b16f20ed99486d5c15585f.pdf" TargetMode="External"/><Relationship Id="rId18" Type="http://schemas.openxmlformats.org/officeDocument/2006/relationships/hyperlink" Target="http://www.severstal.com/rus/media/news/document11770.phtml" TargetMode="External"/><Relationship Id="rId26" Type="http://schemas.openxmlformats.org/officeDocument/2006/relationships/hyperlink" Target="http://www.mmk.ru/press_center/61458/" TargetMode="External"/><Relationship Id="rId39" Type="http://schemas.openxmlformats.org/officeDocument/2006/relationships/hyperlink" Target="http://www.e-disclosure.ru/portal/event.aspx?EventId=JanDBelXAky2gJUpN3ffNA-B-B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..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4" Type="http://schemas.openxmlformats.org/officeDocument/2006/relationships/hyperlink" Target="http://www.tattelecom.ru/meetingofshareholders" TargetMode="External"/><Relationship Id="rId42" Type="http://schemas.openxmlformats.org/officeDocument/2006/relationships/hyperlink" Target="http://www.e-disclosure.ru/portal/event.aspx?EventId=1WK-AKMyf8U22ROTz1MnMDw-B-B" TargetMode="External"/><Relationship Id="rId47" Type="http://schemas.openxmlformats.org/officeDocument/2006/relationships/hyperlink" Target="http://www.eon-russia.ru/pressroom/news/488644/" TargetMode="External"/><Relationship Id="rId50" Type="http://schemas.openxmlformats.org/officeDocument/2006/relationships/hyperlink" Target="http://www.e-disclosure.ru/portal/event.aspx?EventId=SP0wGvGetEerUC4dZRraBQ-B-B" TargetMode="External"/><Relationship Id="rId7" Type="http://schemas.openxmlformats.org/officeDocument/2006/relationships/hyperlink" Target="http://www.gazprom.ru/investors/financial-calendar/2014/" TargetMode="External"/><Relationship Id="rId12" Type="http://schemas.openxmlformats.org/officeDocument/2006/relationships/hyperlink" Target="http://www.vtb.ru/ir/calendar/" TargetMode="External"/><Relationship Id="rId17" Type="http://schemas.openxmlformats.org/officeDocument/2006/relationships/hyperlink" Target="http://www.aeroflot.ru/cms/about/shareholders/corporate_calendar" TargetMode="External"/><Relationship Id="rId25" Type="http://schemas.openxmlformats.org/officeDocument/2006/relationships/hyperlink" Target="http://www.interrao.ru/press-center/news/?ELEMENT_ID=4005" TargetMode="External"/><Relationship Id="rId33" Type="http://schemas.openxmlformats.org/officeDocument/2006/relationships/hyperlink" Target="http://www.sollers-auto.com/ru/press-center/news/index.php?id35=739" TargetMode="External"/><Relationship Id="rId38" Type="http://schemas.openxmlformats.org/officeDocument/2006/relationships/hyperlink" Target="http://www.e-disclosure.ru/portal/event.aspx?EventId=-C1XiW5-AnEkmDNRAOARB2YA-B-B" TargetMode="External"/><Relationship Id="rId46" Type="http://schemas.openxmlformats.org/officeDocument/2006/relationships/hyperlink" Target="http://www.e-disclosure.ru/portal/event.aspx?EventId=cQEYMGyHak2kXUGkxTv1-Ag-B-B" TargetMode="External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s://moex.com/ru/listing/emidocs.aspx?id=1082" TargetMode="External"/><Relationship Id="rId20" Type="http://schemas.openxmlformats.org/officeDocument/2006/relationships/hyperlink" Target="http://www.sberbank.ru/moscow/ru/press_center/all/index.php?id114=200001720" TargetMode="External"/><Relationship Id="rId29" Type="http://schemas.openxmlformats.org/officeDocument/2006/relationships/hyperlink" Target="http://www.sistema.ru/" TargetMode="External"/><Relationship Id="rId41" Type="http://schemas.openxmlformats.org/officeDocument/2006/relationships/hyperlink" Target="http://www.e-disclosure.ru/portal/event.aspx?EventId=N5zC8v8LR0OkRDiPjkbeCg-B-B" TargetMode="External"/><Relationship Id="rId54" Type="http://schemas.openxmlformats.org/officeDocument/2006/relationships/comments" Target="../comments1.xm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company.mts.ru/comp/press-centre/press_release/2014-04-14-3634539/" TargetMode="External"/><Relationship Id="rId24" Type="http://schemas.openxmlformats.org/officeDocument/2006/relationships/hyperlink" Target="http://www.gazprom-neft.ru/press-center/news/1100634/" TargetMode="External"/><Relationship Id="rId32" Type="http://schemas.openxmlformats.org/officeDocument/2006/relationships/hyperlink" Target="http://www.bashneft.ru/press/releases/6875/" TargetMode="External"/><Relationship Id="rId37" Type="http://schemas.openxmlformats.org/officeDocument/2006/relationships/hyperlink" Target="http://www.e-disclosure.ru/portal/event.aspx?EventId=t-ATQVqvImEa7BBELAR0jsg-B-B" TargetMode="External"/><Relationship Id="rId40" Type="http://schemas.openxmlformats.org/officeDocument/2006/relationships/hyperlink" Target="http://www.e-disclosure.ru/portal/event.aspx?EventId=wD-CsdzPlT0uhhT-AAC09WTA-B-B" TargetMode="External"/><Relationship Id="rId45" Type="http://schemas.openxmlformats.org/officeDocument/2006/relationships/hyperlink" Target="http://www.e-disclosure.ru/portal/event.aspx?EventId=EMy3zLuWNke157jN4DhZLw-B-B" TargetMode="External"/><Relationship Id="rId53" Type="http://schemas.openxmlformats.org/officeDocument/2006/relationships/table" Target="../tables/table1.xm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://www.phosagro.ru/investors/ir/item6935.php" TargetMode="External"/><Relationship Id="rId23" Type="http://schemas.openxmlformats.org/officeDocument/2006/relationships/hyperlink" Target="http://www.e-disclosure.ru/portal/event.aspx?EventId=eB5rRDfdokWiYOuO47bygQ-B-B" TargetMode="External"/><Relationship Id="rId28" Type="http://schemas.openxmlformats.org/officeDocument/2006/relationships/hyperlink" Target="http://www.sberbank.ru/moscow/ru/press_center/all/index.php?id114=200001720" TargetMode="External"/><Relationship Id="rId36" Type="http://schemas.openxmlformats.org/officeDocument/2006/relationships/hyperlink" Target="http://www.e-disclosure.ru/portal/event.aspx?EventId=apJIonGuR0Kdu-ATD4a4qqA-B-B" TargetMode="External"/><Relationship Id="rId49" Type="http://schemas.openxmlformats.org/officeDocument/2006/relationships/hyperlink" Target="http://www.e-disclosure.ru/portal/event.aspx?EventId=mMOh7bJWEkm3SJaaxcAjwQ-B-B" TargetMode="External"/><Relationship Id="rId10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9" Type="http://schemas.openxmlformats.org/officeDocument/2006/relationships/hyperlink" Target="http://pharmstd.ru/page_30.html" TargetMode="External"/><Relationship Id="rId31" Type="http://schemas.openxmlformats.org/officeDocument/2006/relationships/hyperlink" Target="http://www.tgc1.ru/uploads/media/Decisions_BD_14042014.pdf" TargetMode="External"/><Relationship Id="rId44" Type="http://schemas.openxmlformats.org/officeDocument/2006/relationships/hyperlink" Target="http://www.e-disclosure.ru/portal/event.aspx?EventId=ajUxvLWk-C0mt8C0r5g-CZiw-B-B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vatek.ru/ru/press/releases/index.php?id_4=851" TargetMode="External"/><Relationship Id="rId14" Type="http://schemas.openxmlformats.org/officeDocument/2006/relationships/hyperlink" Target="http://www.uralkali.com/ru/press_center/company_news/item16382/" TargetMode="External"/><Relationship Id="rId22" Type="http://schemas.openxmlformats.org/officeDocument/2006/relationships/hyperlink" Target="http://www.e-disclosure.ru/portal/event.aspx?EventId=h489qPre40SAaQR7PPUUKw-B-B" TargetMode="External"/><Relationship Id="rId27" Type="http://schemas.openxmlformats.org/officeDocument/2006/relationships/hyperlink" Target="http://www.e-disclosure.ru/portal/event.aspx?EventId=1VOGzEieXE2JDAKClrvTDA-B-B" TargetMode="External"/><Relationship Id="rId30" Type="http://schemas.openxmlformats.org/officeDocument/2006/relationships/hyperlink" Target="http://nlmk.com/ru/press-release/?pid=1099" TargetMode="External"/><Relationship Id="rId35" Type="http://schemas.openxmlformats.org/officeDocument/2006/relationships/hyperlink" Target="http://www.e-disclosure.ru/portal/event.aspx?EventId=aLs-CM-CT9O0C5aoXlfnob4w-B-B" TargetMode="External"/><Relationship Id="rId43" Type="http://schemas.openxmlformats.org/officeDocument/2006/relationships/hyperlink" Target="http://www.e-disclosure.ru/portal/event.aspx?EventId=hS2Q1C0nwEiAAmnsjsIUjw-B-B" TargetMode="External"/><Relationship Id="rId48" Type="http://schemas.openxmlformats.org/officeDocument/2006/relationships/hyperlink" Target="http://www.e-disclosure.ru/portal/event.aspx?EventId=oJnUIiEjlEWzQEz4nY7eWg-B-B" TargetMode="External"/><Relationship Id="rId8" Type="http://schemas.openxmlformats.org/officeDocument/2006/relationships/hyperlink" Target="http://www.polymetal.ru/~/media/Files/P/Polymetal/Attachments/pdf/AGM/2014/Notice%20of%20Annual%20General%20Meeting__rus.pdf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2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..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N122"/>
  <sheetViews>
    <sheetView tabSelected="1" topLeftCell="B1" zoomScaleNormal="100" workbookViewId="0">
      <pane xSplit="1" topLeftCell="C1" activePane="topRight" state="frozen"/>
      <selection activeCell="B1" sqref="B1"/>
      <selection pane="topRight" activeCell="AC52" sqref="AC52"/>
    </sheetView>
  </sheetViews>
  <sheetFormatPr defaultRowHeight="15" outlineLevelRow="1" outlineLevelCol="1" x14ac:dyDescent="0.25"/>
  <cols>
    <col min="1" max="1" width="19.140625" style="4" hidden="1" customWidth="1"/>
    <col min="2" max="2" width="23.140625" style="106" customWidth="1"/>
    <col min="3" max="3" width="7.85546875" style="4" customWidth="1"/>
    <col min="4" max="4" width="15.85546875" style="4" hidden="1" customWidth="1"/>
    <col min="5" max="5" width="15.28515625" style="4" hidden="1" customWidth="1" outlineLevel="1"/>
    <col min="6" max="6" width="15.140625" style="4" hidden="1" customWidth="1" outlineLevel="1"/>
    <col min="7" max="7" width="23.85546875" style="6" hidden="1" customWidth="1" outlineLevel="1"/>
    <col min="8" max="13" width="25.7109375" style="4" hidden="1" customWidth="1" outlineLevel="1"/>
    <col min="14" max="14" width="21.28515625" style="4" hidden="1" customWidth="1" outlineLevel="1"/>
    <col min="15" max="16" width="20.5703125" style="4" hidden="1" customWidth="1" outlineLevel="1"/>
    <col min="17" max="17" width="22.28515625" style="106" hidden="1" customWidth="1" outlineLevel="1"/>
    <col min="18" max="18" width="22.5703125" style="4" hidden="1" customWidth="1" outlineLevel="1"/>
    <col min="19" max="19" width="20.5703125" style="4" customWidth="1" collapsed="1"/>
    <col min="20" max="27" width="20.5703125" style="4" customWidth="1"/>
    <col min="28" max="28" width="87" style="4" hidden="1" customWidth="1"/>
    <col min="29" max="29" width="19.85546875" style="4" customWidth="1"/>
    <col min="30" max="30" width="16.42578125" style="4" customWidth="1"/>
    <col min="31" max="31" width="22.42578125" style="4" customWidth="1"/>
    <col min="32" max="32" width="22.28515625" style="4" customWidth="1"/>
    <col min="33" max="16384" width="9.140625" style="4"/>
  </cols>
  <sheetData>
    <row r="1" spans="1:40" s="3" customFormat="1" ht="75" customHeight="1" x14ac:dyDescent="0.25">
      <c r="A1" s="2" t="s">
        <v>2</v>
      </c>
      <c r="B1" s="109" t="s">
        <v>152</v>
      </c>
      <c r="C1" s="26" t="s">
        <v>93</v>
      </c>
      <c r="D1" s="26" t="s">
        <v>156</v>
      </c>
      <c r="E1" s="26" t="s">
        <v>1</v>
      </c>
      <c r="F1" s="26" t="s">
        <v>0</v>
      </c>
      <c r="G1" s="26" t="s">
        <v>113</v>
      </c>
      <c r="H1" s="26" t="s">
        <v>256</v>
      </c>
      <c r="I1" s="26" t="s">
        <v>257</v>
      </c>
      <c r="J1" s="26" t="s">
        <v>309</v>
      </c>
      <c r="K1" s="26" t="s">
        <v>289</v>
      </c>
      <c r="L1" s="26" t="s">
        <v>310</v>
      </c>
      <c r="M1" s="26" t="s">
        <v>291</v>
      </c>
      <c r="N1" s="26" t="s">
        <v>290</v>
      </c>
      <c r="O1" s="26" t="s">
        <v>294</v>
      </c>
      <c r="P1" s="108" t="s">
        <v>288</v>
      </c>
      <c r="Q1" s="109" t="s">
        <v>231</v>
      </c>
      <c r="R1" s="111" t="s">
        <v>232</v>
      </c>
      <c r="S1" s="110" t="s">
        <v>312</v>
      </c>
      <c r="T1" s="26" t="s">
        <v>313</v>
      </c>
      <c r="U1" s="26" t="s">
        <v>299</v>
      </c>
      <c r="V1" s="26" t="s">
        <v>303</v>
      </c>
      <c r="W1" s="26" t="s">
        <v>304</v>
      </c>
      <c r="X1" s="26" t="s">
        <v>308</v>
      </c>
      <c r="Y1" s="26" t="s">
        <v>311</v>
      </c>
      <c r="Z1" s="26" t="s">
        <v>302</v>
      </c>
      <c r="AA1" s="26" t="s">
        <v>305</v>
      </c>
      <c r="AB1" s="12" t="s">
        <v>114</v>
      </c>
      <c r="AC1" s="26" t="s">
        <v>318</v>
      </c>
      <c r="AD1" s="26" t="s">
        <v>297</v>
      </c>
      <c r="AE1" s="26" t="s">
        <v>300</v>
      </c>
      <c r="AF1" s="26" t="s">
        <v>301</v>
      </c>
    </row>
    <row r="2" spans="1:40" hidden="1" outlineLevel="1" x14ac:dyDescent="0.25">
      <c r="A2" s="9" t="s">
        <v>4</v>
      </c>
      <c r="B2" s="117" t="s">
        <v>115</v>
      </c>
      <c r="C2" s="118" t="s">
        <v>3</v>
      </c>
      <c r="D2" s="119" t="s">
        <v>153</v>
      </c>
      <c r="E2" s="120">
        <v>41767</v>
      </c>
      <c r="F2" s="120">
        <v>41817</v>
      </c>
      <c r="G2" s="120">
        <v>41837</v>
      </c>
      <c r="H2" s="121"/>
      <c r="I2" s="121"/>
      <c r="J2" s="121"/>
      <c r="K2" s="121"/>
      <c r="L2" s="121"/>
      <c r="M2" s="121"/>
      <c r="N2" s="122">
        <v>7.2</v>
      </c>
      <c r="O2" s="123">
        <v>146.52000000000001</v>
      </c>
      <c r="P2" s="124">
        <v>4.9140049140049137E-2</v>
      </c>
      <c r="Q2" s="125" t="s">
        <v>233</v>
      </c>
      <c r="R2" s="125" t="s">
        <v>234</v>
      </c>
      <c r="S2" s="126"/>
      <c r="T2" s="127"/>
      <c r="U2" s="127"/>
      <c r="V2" s="128"/>
      <c r="W2" s="128"/>
      <c r="X2" s="129"/>
      <c r="Y2" s="129"/>
      <c r="Z2" s="129"/>
      <c r="AA2" s="130"/>
      <c r="AB2" s="131" t="s">
        <v>99</v>
      </c>
      <c r="AC2" s="132">
        <v>157</v>
      </c>
      <c r="AD2" s="133"/>
      <c r="AE2" s="134"/>
      <c r="AF2" s="134"/>
      <c r="AL2" s="116"/>
    </row>
    <row r="3" spans="1:40" ht="15" customHeight="1" collapsed="1" x14ac:dyDescent="0.25">
      <c r="A3" s="9"/>
      <c r="B3" s="135" t="s">
        <v>207</v>
      </c>
      <c r="C3" s="135" t="s">
        <v>208</v>
      </c>
      <c r="D3" s="136" t="s">
        <v>153</v>
      </c>
      <c r="E3" s="120">
        <v>41747</v>
      </c>
      <c r="F3" s="120">
        <v>41796</v>
      </c>
      <c r="G3" s="120">
        <v>41813</v>
      </c>
      <c r="H3" s="138"/>
      <c r="I3" s="138">
        <v>4.09</v>
      </c>
      <c r="J3" s="138"/>
      <c r="K3" s="123"/>
      <c r="L3" s="123"/>
      <c r="M3" s="123">
        <v>5.29</v>
      </c>
      <c r="N3" s="123">
        <f>SUM(Таблица1[[#This Row],[Дивиденды на акцию (2 кв.2013 год), руб.]:[Годовые дивиденды на акцию  (2013 год), руб]])</f>
        <v>9.379999999999999</v>
      </c>
      <c r="O3" s="123">
        <v>153.5</v>
      </c>
      <c r="P3" s="124">
        <v>3.446254071661238E-2</v>
      </c>
      <c r="Q3" s="120" t="s">
        <v>258</v>
      </c>
      <c r="R3" s="125" t="s">
        <v>248</v>
      </c>
      <c r="S3" s="140">
        <v>41874</v>
      </c>
      <c r="T3" s="141">
        <v>41912</v>
      </c>
      <c r="U3" s="141">
        <v>41929</v>
      </c>
      <c r="V3" s="128"/>
      <c r="W3" s="128"/>
      <c r="X3" s="129">
        <v>4.62</v>
      </c>
      <c r="Y3" s="129"/>
      <c r="Z3" s="129"/>
      <c r="AA3" s="129"/>
      <c r="AB3" s="131" t="s">
        <v>209</v>
      </c>
      <c r="AC3" s="132">
        <v>148.80000000000001</v>
      </c>
      <c r="AD3" s="133">
        <v>3.1048387096774193E-2</v>
      </c>
      <c r="AE3" s="134"/>
      <c r="AF3" s="134"/>
      <c r="AG3" s="177" t="s">
        <v>316</v>
      </c>
      <c r="AH3" s="177"/>
      <c r="AI3" s="177"/>
      <c r="AJ3" s="177"/>
      <c r="AK3" s="177"/>
      <c r="AL3" s="177"/>
      <c r="AM3" s="177"/>
      <c r="AN3" s="177"/>
    </row>
    <row r="4" spans="1:40" ht="15" hidden="1" customHeight="1" outlineLevel="1" x14ac:dyDescent="0.25">
      <c r="A4" s="10" t="s">
        <v>6</v>
      </c>
      <c r="B4" s="117" t="s">
        <v>154</v>
      </c>
      <c r="C4" s="142" t="s">
        <v>5</v>
      </c>
      <c r="D4" s="119" t="s">
        <v>153</v>
      </c>
      <c r="E4" s="120">
        <v>41746</v>
      </c>
      <c r="F4" s="120">
        <v>41796</v>
      </c>
      <c r="G4" s="120">
        <v>41807</v>
      </c>
      <c r="H4" s="141"/>
      <c r="I4" s="141"/>
      <c r="J4" s="141"/>
      <c r="K4" s="141"/>
      <c r="L4" s="141"/>
      <c r="M4" s="141"/>
      <c r="N4" s="122">
        <v>3.2</v>
      </c>
      <c r="O4" s="123">
        <v>89</v>
      </c>
      <c r="P4" s="124">
        <v>3.5955056179775284E-2</v>
      </c>
      <c r="Q4" s="120" t="s">
        <v>259</v>
      </c>
      <c r="R4" s="125" t="s">
        <v>263</v>
      </c>
      <c r="S4" s="140"/>
      <c r="T4" s="141"/>
      <c r="U4" s="141"/>
      <c r="V4" s="128"/>
      <c r="W4" s="128"/>
      <c r="X4" s="129"/>
      <c r="Y4" s="129"/>
      <c r="Z4" s="129"/>
      <c r="AA4" s="129"/>
      <c r="AB4" s="143" t="s">
        <v>100</v>
      </c>
      <c r="AC4" s="132">
        <v>74.39</v>
      </c>
      <c r="AD4" s="133"/>
      <c r="AE4" s="134"/>
      <c r="AF4" s="134"/>
      <c r="AG4" s="177"/>
      <c r="AH4" s="177"/>
      <c r="AI4" s="177"/>
      <c r="AJ4" s="177"/>
      <c r="AK4" s="177"/>
      <c r="AL4" s="177"/>
      <c r="AM4" s="177"/>
      <c r="AN4" s="177"/>
    </row>
    <row r="5" spans="1:40" ht="15" hidden="1" customHeight="1" outlineLevel="1" x14ac:dyDescent="0.25">
      <c r="A5" s="10"/>
      <c r="B5" s="117" t="s">
        <v>157</v>
      </c>
      <c r="C5" s="142" t="s">
        <v>155</v>
      </c>
      <c r="D5" s="119" t="s">
        <v>153</v>
      </c>
      <c r="E5" s="120">
        <v>41746</v>
      </c>
      <c r="F5" s="120">
        <v>41796</v>
      </c>
      <c r="G5" s="120">
        <v>41807</v>
      </c>
      <c r="H5" s="141"/>
      <c r="I5" s="141"/>
      <c r="J5" s="141"/>
      <c r="K5" s="141"/>
      <c r="L5" s="141"/>
      <c r="M5" s="141"/>
      <c r="N5" s="122">
        <v>3.2</v>
      </c>
      <c r="O5" s="123">
        <v>73.69</v>
      </c>
      <c r="P5" s="124">
        <v>4.2999999999999997E-2</v>
      </c>
      <c r="Q5" s="120" t="s">
        <v>259</v>
      </c>
      <c r="R5" s="125" t="s">
        <v>263</v>
      </c>
      <c r="S5" s="140"/>
      <c r="T5" s="141"/>
      <c r="U5" s="141"/>
      <c r="V5" s="128"/>
      <c r="W5" s="128"/>
      <c r="X5" s="129"/>
      <c r="Y5" s="129"/>
      <c r="Z5" s="129"/>
      <c r="AA5" s="129"/>
      <c r="AB5" s="143" t="s">
        <v>100</v>
      </c>
      <c r="AC5" s="132">
        <v>54.92</v>
      </c>
      <c r="AD5" s="133"/>
      <c r="AE5" s="134"/>
      <c r="AF5" s="134"/>
      <c r="AG5" s="177"/>
      <c r="AH5" s="177"/>
      <c r="AI5" s="177"/>
      <c r="AJ5" s="177"/>
      <c r="AK5" s="177"/>
      <c r="AL5" s="177"/>
      <c r="AM5" s="177"/>
      <c r="AN5" s="177"/>
    </row>
    <row r="6" spans="1:40" collapsed="1" x14ac:dyDescent="0.25">
      <c r="A6" s="9" t="s">
        <v>8</v>
      </c>
      <c r="B6" s="117" t="s">
        <v>116</v>
      </c>
      <c r="C6" s="142" t="s">
        <v>7</v>
      </c>
      <c r="D6" s="119" t="s">
        <v>153</v>
      </c>
      <c r="E6" s="120">
        <v>41771</v>
      </c>
      <c r="F6" s="120">
        <v>41816</v>
      </c>
      <c r="G6" s="120">
        <v>41835</v>
      </c>
      <c r="H6" s="138"/>
      <c r="I6" s="122">
        <v>50</v>
      </c>
      <c r="J6" s="122"/>
      <c r="K6" s="138"/>
      <c r="L6" s="138"/>
      <c r="M6" s="138"/>
      <c r="N6" s="122">
        <v>60</v>
      </c>
      <c r="O6" s="123">
        <v>2105</v>
      </c>
      <c r="P6" s="124">
        <v>2.8503562945368172E-2</v>
      </c>
      <c r="Q6" s="120" t="s">
        <v>260</v>
      </c>
      <c r="R6" s="125" t="s">
        <v>273</v>
      </c>
      <c r="S6" s="140">
        <v>41950</v>
      </c>
      <c r="T6" s="141">
        <v>41985</v>
      </c>
      <c r="U6" s="141">
        <v>41999</v>
      </c>
      <c r="V6" s="128"/>
      <c r="W6" s="128"/>
      <c r="X6" s="144">
        <v>60</v>
      </c>
      <c r="Y6" s="144"/>
      <c r="Z6" s="144"/>
      <c r="AA6" s="129"/>
      <c r="AB6" s="143" t="s">
        <v>101</v>
      </c>
      <c r="AC6" s="132">
        <v>2280.4</v>
      </c>
      <c r="AD6" s="133">
        <v>2.6311173478337134E-2</v>
      </c>
      <c r="AE6" s="145" t="s">
        <v>307</v>
      </c>
      <c r="AF6" s="145" t="s">
        <v>306</v>
      </c>
      <c r="AG6" s="177"/>
      <c r="AH6" s="177"/>
      <c r="AI6" s="177"/>
      <c r="AJ6" s="177"/>
      <c r="AK6" s="177"/>
      <c r="AL6" s="177"/>
      <c r="AM6" s="177"/>
      <c r="AN6" s="177"/>
    </row>
    <row r="7" spans="1:40" x14ac:dyDescent="0.25">
      <c r="A7" s="10" t="s">
        <v>10</v>
      </c>
      <c r="B7" s="117" t="s">
        <v>117</v>
      </c>
      <c r="C7" s="142" t="s">
        <v>9</v>
      </c>
      <c r="D7" s="119" t="s">
        <v>153</v>
      </c>
      <c r="E7" s="120">
        <v>41744</v>
      </c>
      <c r="F7" s="120">
        <v>41788</v>
      </c>
      <c r="G7" s="120">
        <v>41803</v>
      </c>
      <c r="H7" s="141"/>
      <c r="I7" s="141"/>
      <c r="J7" s="141"/>
      <c r="K7" s="141"/>
      <c r="L7" s="141"/>
      <c r="M7" s="141"/>
      <c r="N7" s="122">
        <v>89.15</v>
      </c>
      <c r="O7" s="123">
        <v>9070</v>
      </c>
      <c r="P7" s="124">
        <v>9.7967032967032977E-3</v>
      </c>
      <c r="Q7" s="120" t="s">
        <v>261</v>
      </c>
      <c r="R7" s="125" t="s">
        <v>269</v>
      </c>
      <c r="S7" s="140">
        <v>41953</v>
      </c>
      <c r="T7" s="141">
        <v>41991</v>
      </c>
      <c r="U7" s="141">
        <v>42003</v>
      </c>
      <c r="V7" s="128"/>
      <c r="W7" s="128"/>
      <c r="X7" s="129">
        <v>78.3</v>
      </c>
      <c r="Y7" s="129"/>
      <c r="Z7" s="129">
        <v>152.07</v>
      </c>
      <c r="AA7" s="129"/>
      <c r="AB7" s="131" t="s">
        <v>102</v>
      </c>
      <c r="AC7" s="132">
        <v>11752</v>
      </c>
      <c r="AD7" s="133">
        <v>1.2939925119128658E-2</v>
      </c>
      <c r="AE7" s="134"/>
      <c r="AF7" s="134"/>
      <c r="AG7" s="177"/>
      <c r="AH7" s="177"/>
      <c r="AI7" s="177"/>
      <c r="AJ7" s="177"/>
      <c r="AK7" s="177"/>
      <c r="AL7" s="177"/>
      <c r="AM7" s="177"/>
      <c r="AN7" s="177"/>
    </row>
    <row r="8" spans="1:40" hidden="1" outlineLevel="1" x14ac:dyDescent="0.25">
      <c r="A8" s="9" t="s">
        <v>12</v>
      </c>
      <c r="B8" s="117" t="s">
        <v>317</v>
      </c>
      <c r="C8" s="142" t="s">
        <v>11</v>
      </c>
      <c r="D8" s="119" t="s">
        <v>153</v>
      </c>
      <c r="E8" s="120">
        <v>41773</v>
      </c>
      <c r="F8" s="120">
        <v>41817</v>
      </c>
      <c r="G8" s="120">
        <v>41836</v>
      </c>
      <c r="H8" s="123"/>
      <c r="I8" s="123"/>
      <c r="J8" s="123"/>
      <c r="K8" s="123"/>
      <c r="L8" s="123"/>
      <c r="M8" s="123"/>
      <c r="N8" s="122">
        <v>2.36</v>
      </c>
      <c r="O8" s="123">
        <v>28.92</v>
      </c>
      <c r="P8" s="124">
        <v>8.2000000000000003E-2</v>
      </c>
      <c r="Q8" s="120" t="s">
        <v>262</v>
      </c>
      <c r="R8" s="125" t="s">
        <v>274</v>
      </c>
      <c r="S8" s="140"/>
      <c r="T8" s="141"/>
      <c r="U8" s="141"/>
      <c r="V8" s="128"/>
      <c r="W8" s="128"/>
      <c r="X8" s="129"/>
      <c r="Y8" s="129"/>
      <c r="Z8" s="129"/>
      <c r="AA8" s="129"/>
      <c r="AB8" s="143"/>
      <c r="AC8" s="132">
        <v>34.174999999999997</v>
      </c>
      <c r="AD8" s="133"/>
      <c r="AE8" s="134"/>
      <c r="AF8" s="134"/>
      <c r="AH8" s="115"/>
      <c r="AL8" s="116"/>
    </row>
    <row r="9" spans="1:40" collapsed="1" x14ac:dyDescent="0.25">
      <c r="A9" s="10" t="s">
        <v>14</v>
      </c>
      <c r="B9" s="117" t="s">
        <v>118</v>
      </c>
      <c r="C9" s="142" t="s">
        <v>13</v>
      </c>
      <c r="D9" s="119" t="s">
        <v>153</v>
      </c>
      <c r="E9" s="120">
        <v>41712</v>
      </c>
      <c r="F9" s="120">
        <v>41747</v>
      </c>
      <c r="G9" s="120">
        <v>41758</v>
      </c>
      <c r="H9" s="141"/>
      <c r="I9" s="138">
        <v>3.4</v>
      </c>
      <c r="J9" s="138"/>
      <c r="K9" s="141"/>
      <c r="L9" s="141"/>
      <c r="M9" s="138">
        <v>4.49</v>
      </c>
      <c r="N9" s="122">
        <f>SUM(Таблица1[[#This Row],[Дивиденды на акцию (2 кв.2013 год), руб.]:[Годовые дивиденды на акцию  (2013 год), руб]])</f>
        <v>7.8900000000000006</v>
      </c>
      <c r="O9" s="123">
        <v>333</v>
      </c>
      <c r="P9" s="124">
        <v>1.3483483483483483E-2</v>
      </c>
      <c r="Q9" s="120"/>
      <c r="R9" s="125" t="s">
        <v>250</v>
      </c>
      <c r="S9" s="140">
        <v>41893</v>
      </c>
      <c r="T9" s="141">
        <v>41926</v>
      </c>
      <c r="U9" s="141">
        <v>41939</v>
      </c>
      <c r="V9" s="128"/>
      <c r="W9" s="128"/>
      <c r="X9" s="129">
        <v>5.0999999999999996</v>
      </c>
      <c r="Y9" s="129"/>
      <c r="Z9" s="129"/>
      <c r="AA9" s="129"/>
      <c r="AB9" s="143"/>
      <c r="AC9" s="132">
        <v>411.91</v>
      </c>
      <c r="AD9" s="133">
        <v>1.2381345439537762E-2</v>
      </c>
      <c r="AE9" s="134"/>
      <c r="AF9" s="134"/>
      <c r="AH9" s="115"/>
      <c r="AL9" s="116"/>
    </row>
    <row r="10" spans="1:40" hidden="1" outlineLevel="1" x14ac:dyDescent="0.25">
      <c r="A10" s="9" t="s">
        <v>16</v>
      </c>
      <c r="B10" s="117" t="s">
        <v>119</v>
      </c>
      <c r="C10" s="142" t="s">
        <v>15</v>
      </c>
      <c r="D10" s="119" t="s">
        <v>153</v>
      </c>
      <c r="E10" s="120">
        <v>41771</v>
      </c>
      <c r="F10" s="120">
        <v>41817</v>
      </c>
      <c r="G10" s="120">
        <v>41828</v>
      </c>
      <c r="H10" s="141"/>
      <c r="I10" s="141"/>
      <c r="J10" s="141"/>
      <c r="K10" s="141"/>
      <c r="L10" s="128"/>
      <c r="M10" s="128"/>
      <c r="N10" s="122">
        <v>12.85</v>
      </c>
      <c r="O10" s="123">
        <v>253.9</v>
      </c>
      <c r="P10" s="124">
        <v>5.0999999999999997E-2</v>
      </c>
      <c r="Q10" s="125" t="s">
        <v>263</v>
      </c>
      <c r="R10" s="125" t="s">
        <v>275</v>
      </c>
      <c r="S10" s="140"/>
      <c r="T10" s="141"/>
      <c r="U10" s="141"/>
      <c r="V10" s="128"/>
      <c r="W10" s="128"/>
      <c r="X10" s="129"/>
      <c r="Y10" s="129"/>
      <c r="Z10" s="129"/>
      <c r="AA10" s="129"/>
      <c r="AB10" s="143" t="s">
        <v>100</v>
      </c>
      <c r="AC10" s="132">
        <v>240.4</v>
      </c>
      <c r="AD10" s="133"/>
      <c r="AE10" s="134"/>
      <c r="AF10" s="134"/>
      <c r="AH10" s="115"/>
      <c r="AL10" s="116"/>
    </row>
    <row r="11" spans="1:40" collapsed="1" x14ac:dyDescent="0.25">
      <c r="A11" s="10" t="s">
        <v>18</v>
      </c>
      <c r="B11" s="117" t="s">
        <v>126</v>
      </c>
      <c r="C11" s="142" t="s">
        <v>17</v>
      </c>
      <c r="D11" s="119" t="s">
        <v>153</v>
      </c>
      <c r="E11" s="120">
        <v>41758</v>
      </c>
      <c r="F11" s="120">
        <v>41796</v>
      </c>
      <c r="G11" s="120">
        <v>41807</v>
      </c>
      <c r="H11" s="128"/>
      <c r="I11" s="128"/>
      <c r="J11" s="128"/>
      <c r="K11" s="123"/>
      <c r="L11" s="123">
        <v>220.7</v>
      </c>
      <c r="M11" s="123">
        <v>248.48</v>
      </c>
      <c r="N11" s="122">
        <v>469.18</v>
      </c>
      <c r="O11" s="123">
        <v>6940</v>
      </c>
      <c r="P11" s="124">
        <v>3.5804034582132563E-2</v>
      </c>
      <c r="Q11" s="120" t="s">
        <v>259</v>
      </c>
      <c r="R11" s="125" t="s">
        <v>263</v>
      </c>
      <c r="S11" s="141">
        <v>41954</v>
      </c>
      <c r="T11" s="141">
        <v>41984</v>
      </c>
      <c r="U11" s="141">
        <v>41995</v>
      </c>
      <c r="V11" s="128"/>
      <c r="W11" s="128"/>
      <c r="X11" s="129"/>
      <c r="Y11" s="129"/>
      <c r="Z11" s="129">
        <v>762.34</v>
      </c>
      <c r="AA11" s="129"/>
      <c r="AB11" s="143" t="s">
        <v>103</v>
      </c>
      <c r="AC11" s="132">
        <v>8422</v>
      </c>
      <c r="AD11" s="133">
        <v>9.0517691759677041E-2</v>
      </c>
      <c r="AE11" s="134"/>
      <c r="AF11" s="134"/>
      <c r="AH11" s="115"/>
      <c r="AL11" s="116"/>
    </row>
    <row r="12" spans="1:40" x14ac:dyDescent="0.25">
      <c r="A12" s="9" t="s">
        <v>20</v>
      </c>
      <c r="B12" s="117" t="s">
        <v>120</v>
      </c>
      <c r="C12" s="142" t="s">
        <v>19</v>
      </c>
      <c r="D12" s="119" t="s">
        <v>153</v>
      </c>
      <c r="E12" s="120">
        <v>41765</v>
      </c>
      <c r="F12" s="120">
        <v>41814</v>
      </c>
      <c r="G12" s="120">
        <v>41827</v>
      </c>
      <c r="H12" s="123"/>
      <c r="I12" s="123">
        <v>5.2</v>
      </c>
      <c r="J12" s="123"/>
      <c r="K12" s="123"/>
      <c r="L12" s="123"/>
      <c r="M12" s="123"/>
      <c r="N12" s="146">
        <v>18.600000000000001</v>
      </c>
      <c r="O12" s="123">
        <v>324</v>
      </c>
      <c r="P12" s="124">
        <v>5.7000000000000002E-2</v>
      </c>
      <c r="Q12" s="120" t="s">
        <v>248</v>
      </c>
      <c r="R12" s="125" t="s">
        <v>276</v>
      </c>
      <c r="S12" s="140">
        <v>41911</v>
      </c>
      <c r="T12" s="141">
        <v>41912</v>
      </c>
      <c r="U12" s="141">
        <v>41926</v>
      </c>
      <c r="V12" s="128"/>
      <c r="W12" s="128"/>
      <c r="X12" s="129">
        <v>6.2</v>
      </c>
      <c r="Y12" s="129"/>
      <c r="Z12" s="129"/>
      <c r="AA12" s="129"/>
      <c r="AB12" s="143" t="s">
        <v>104</v>
      </c>
      <c r="AC12" s="132">
        <v>232.45</v>
      </c>
      <c r="AD12" s="133">
        <v>2.6672402667240268E-2</v>
      </c>
      <c r="AE12" s="134"/>
      <c r="AF12" s="134"/>
      <c r="AH12" s="115"/>
      <c r="AL12" s="116"/>
    </row>
    <row r="13" spans="1:40" hidden="1" outlineLevel="1" x14ac:dyDescent="0.25">
      <c r="A13" s="10" t="s">
        <v>22</v>
      </c>
      <c r="B13" s="117" t="s">
        <v>121</v>
      </c>
      <c r="C13" s="142" t="s">
        <v>21</v>
      </c>
      <c r="D13" s="119" t="s">
        <v>153</v>
      </c>
      <c r="E13" s="120">
        <v>41764</v>
      </c>
      <c r="F13" s="120">
        <v>41809</v>
      </c>
      <c r="G13" s="120">
        <v>41821</v>
      </c>
      <c r="H13" s="141"/>
      <c r="I13" s="141"/>
      <c r="J13" s="141"/>
      <c r="K13" s="141"/>
      <c r="L13" s="141"/>
      <c r="M13" s="122"/>
      <c r="N13" s="147">
        <v>1.16E-3</v>
      </c>
      <c r="O13" s="123">
        <v>4.2130000000000001E-2</v>
      </c>
      <c r="P13" s="124">
        <v>2.7533823878471399E-2</v>
      </c>
      <c r="Q13" s="120" t="s">
        <v>264</v>
      </c>
      <c r="R13" s="125" t="s">
        <v>277</v>
      </c>
      <c r="S13" s="140"/>
      <c r="T13" s="141"/>
      <c r="U13" s="141"/>
      <c r="V13" s="128"/>
      <c r="W13" s="128"/>
      <c r="X13" s="129"/>
      <c r="Y13" s="129"/>
      <c r="Z13" s="129"/>
      <c r="AA13" s="129"/>
      <c r="AB13" s="131" t="s">
        <v>100</v>
      </c>
      <c r="AC13" s="132">
        <v>4.5260000000000002E-2</v>
      </c>
      <c r="AD13" s="133"/>
      <c r="AE13" s="134"/>
      <c r="AF13" s="134"/>
      <c r="AH13" s="115"/>
      <c r="AL13" s="116"/>
    </row>
    <row r="14" spans="1:40" hidden="1" outlineLevel="1" x14ac:dyDescent="0.25">
      <c r="A14" s="9" t="s">
        <v>24</v>
      </c>
      <c r="B14" s="117" t="s">
        <v>243</v>
      </c>
      <c r="C14" s="142" t="s">
        <v>23</v>
      </c>
      <c r="D14" s="119" t="s">
        <v>153</v>
      </c>
      <c r="E14" s="120">
        <v>41772</v>
      </c>
      <c r="F14" s="120">
        <v>41817</v>
      </c>
      <c r="G14" s="120">
        <v>41836</v>
      </c>
      <c r="H14" s="129"/>
      <c r="I14" s="129"/>
      <c r="J14" s="129"/>
      <c r="K14" s="129"/>
      <c r="L14" s="129"/>
      <c r="M14" s="129"/>
      <c r="N14" s="122">
        <v>8.23</v>
      </c>
      <c r="O14" s="123">
        <v>231</v>
      </c>
      <c r="P14" s="124">
        <v>3.5627705627705626E-2</v>
      </c>
      <c r="Q14" s="120" t="s">
        <v>262</v>
      </c>
      <c r="R14" s="125" t="s">
        <v>274</v>
      </c>
      <c r="S14" s="140"/>
      <c r="T14" s="141"/>
      <c r="U14" s="141"/>
      <c r="V14" s="128"/>
      <c r="W14" s="128"/>
      <c r="X14" s="129"/>
      <c r="Y14" s="129"/>
      <c r="Z14" s="129"/>
      <c r="AA14" s="129"/>
      <c r="AB14" s="143" t="s">
        <v>101</v>
      </c>
      <c r="AC14" s="132">
        <v>252.2</v>
      </c>
      <c r="AD14" s="133"/>
      <c r="AE14" s="134"/>
      <c r="AF14" s="134"/>
      <c r="AH14" s="115"/>
      <c r="AL14" s="116"/>
    </row>
    <row r="15" spans="1:40" hidden="1" outlineLevel="1" x14ac:dyDescent="0.25">
      <c r="A15" s="9"/>
      <c r="B15" s="148" t="s">
        <v>242</v>
      </c>
      <c r="C15" s="149" t="s">
        <v>244</v>
      </c>
      <c r="D15" s="136"/>
      <c r="E15" s="120">
        <v>41772</v>
      </c>
      <c r="F15" s="120">
        <v>41817</v>
      </c>
      <c r="G15" s="120">
        <v>41836</v>
      </c>
      <c r="H15" s="129"/>
      <c r="I15" s="129"/>
      <c r="J15" s="129"/>
      <c r="K15" s="129"/>
      <c r="L15" s="129"/>
      <c r="M15" s="129"/>
      <c r="N15" s="122">
        <v>8.23</v>
      </c>
      <c r="O15" s="123">
        <v>133.5</v>
      </c>
      <c r="P15" s="124">
        <v>6.1647940074906371E-2</v>
      </c>
      <c r="Q15" s="120" t="s">
        <v>262</v>
      </c>
      <c r="R15" s="125" t="s">
        <v>274</v>
      </c>
      <c r="S15" s="140"/>
      <c r="T15" s="141"/>
      <c r="U15" s="141"/>
      <c r="V15" s="128"/>
      <c r="W15" s="128"/>
      <c r="X15" s="129"/>
      <c r="Y15" s="129"/>
      <c r="Z15" s="129"/>
      <c r="AA15" s="129"/>
      <c r="AB15" s="143"/>
      <c r="AC15" s="132">
        <v>147.9</v>
      </c>
      <c r="AD15" s="133"/>
      <c r="AE15" s="134"/>
      <c r="AF15" s="134"/>
      <c r="AH15" s="115"/>
      <c r="AL15" s="116"/>
    </row>
    <row r="16" spans="1:40" hidden="1" outlineLevel="1" x14ac:dyDescent="0.25">
      <c r="A16" s="10" t="s">
        <v>26</v>
      </c>
      <c r="B16" s="117" t="s">
        <v>122</v>
      </c>
      <c r="C16" s="142" t="s">
        <v>25</v>
      </c>
      <c r="D16" s="119" t="s">
        <v>153</v>
      </c>
      <c r="E16" s="120">
        <v>41775</v>
      </c>
      <c r="F16" s="120">
        <v>41818</v>
      </c>
      <c r="G16" s="120">
        <v>41837</v>
      </c>
      <c r="H16" s="141"/>
      <c r="I16" s="141"/>
      <c r="J16" s="141"/>
      <c r="K16" s="141"/>
      <c r="L16" s="141"/>
      <c r="M16" s="141"/>
      <c r="N16" s="122">
        <v>2.06</v>
      </c>
      <c r="O16" s="123">
        <v>45.8</v>
      </c>
      <c r="P16" s="124">
        <v>4.4978165938864632E-2</v>
      </c>
      <c r="Q16" s="120" t="s">
        <v>233</v>
      </c>
      <c r="R16" s="125" t="s">
        <v>234</v>
      </c>
      <c r="S16" s="140"/>
      <c r="T16" s="141"/>
      <c r="U16" s="141"/>
      <c r="V16" s="128"/>
      <c r="W16" s="128"/>
      <c r="X16" s="129"/>
      <c r="Y16" s="129"/>
      <c r="Z16" s="129"/>
      <c r="AA16" s="129"/>
      <c r="AB16" s="150"/>
      <c r="AC16" s="132">
        <v>13.1</v>
      </c>
      <c r="AD16" s="133"/>
      <c r="AE16" s="134"/>
      <c r="AF16" s="134"/>
      <c r="AH16" s="115"/>
      <c r="AL16" s="116"/>
    </row>
    <row r="17" spans="1:38" hidden="1" outlineLevel="1" x14ac:dyDescent="0.25">
      <c r="A17" s="10"/>
      <c r="B17" s="117" t="s">
        <v>246</v>
      </c>
      <c r="C17" s="149" t="s">
        <v>245</v>
      </c>
      <c r="D17" s="136" t="s">
        <v>153</v>
      </c>
      <c r="E17" s="137"/>
      <c r="F17" s="120"/>
      <c r="G17" s="120"/>
      <c r="H17" s="141"/>
      <c r="I17" s="141"/>
      <c r="J17" s="141"/>
      <c r="K17" s="141"/>
      <c r="L17" s="141"/>
      <c r="M17" s="141"/>
      <c r="N17" s="139">
        <v>724.21</v>
      </c>
      <c r="O17" s="123">
        <v>75450</v>
      </c>
      <c r="P17" s="124">
        <v>9.5985420808482446E-3</v>
      </c>
      <c r="Q17" s="120" t="s">
        <v>265</v>
      </c>
      <c r="R17" s="125" t="s">
        <v>278</v>
      </c>
      <c r="S17" s="140"/>
      <c r="T17" s="141"/>
      <c r="U17" s="141"/>
      <c r="V17" s="128"/>
      <c r="W17" s="128"/>
      <c r="X17" s="129"/>
      <c r="Y17" s="129"/>
      <c r="Z17" s="129"/>
      <c r="AA17" s="129"/>
      <c r="AB17" s="150"/>
      <c r="AC17" s="132">
        <v>108500</v>
      </c>
      <c r="AD17" s="133"/>
      <c r="AE17" s="134"/>
      <c r="AF17" s="134"/>
      <c r="AH17" s="115"/>
      <c r="AL17" s="116"/>
    </row>
    <row r="18" spans="1:38" collapsed="1" x14ac:dyDescent="0.25">
      <c r="A18" s="10" t="s">
        <v>30</v>
      </c>
      <c r="B18" s="117" t="s">
        <v>123</v>
      </c>
      <c r="C18" s="142" t="s">
        <v>29</v>
      </c>
      <c r="D18" s="119" t="s">
        <v>153</v>
      </c>
      <c r="E18" s="120">
        <v>41751</v>
      </c>
      <c r="F18" s="120">
        <v>41799</v>
      </c>
      <c r="G18" s="120">
        <v>41810</v>
      </c>
      <c r="H18" s="141"/>
      <c r="I18" s="138">
        <v>2.21</v>
      </c>
      <c r="J18" s="138"/>
      <c r="K18" s="141"/>
      <c r="L18" s="141"/>
      <c r="M18" s="141"/>
      <c r="N18" s="122">
        <v>1.63</v>
      </c>
      <c r="O18" s="123">
        <v>151.85</v>
      </c>
      <c r="P18" s="124">
        <v>1.0734277247283503E-2</v>
      </c>
      <c r="Q18" s="120" t="s">
        <v>251</v>
      </c>
      <c r="R18" s="125" t="s">
        <v>266</v>
      </c>
      <c r="S18" s="140">
        <v>41954</v>
      </c>
      <c r="T18" s="141">
        <v>41999</v>
      </c>
      <c r="U18" s="141">
        <v>42019</v>
      </c>
      <c r="V18" s="128"/>
      <c r="W18" s="128"/>
      <c r="X18" s="129"/>
      <c r="Y18" s="129"/>
      <c r="Z18" s="129">
        <v>2.96</v>
      </c>
      <c r="AA18" s="129"/>
      <c r="AB18" s="150" t="s">
        <v>105</v>
      </c>
      <c r="AC18" s="132">
        <v>129.55000000000001</v>
      </c>
      <c r="AD18" s="133">
        <v>2.2848321111539945E-2</v>
      </c>
      <c r="AE18" s="134"/>
      <c r="AF18" s="134"/>
      <c r="AH18" s="115"/>
      <c r="AL18" s="116"/>
    </row>
    <row r="19" spans="1:38" hidden="1" outlineLevel="1" x14ac:dyDescent="0.25">
      <c r="A19" s="9" t="s">
        <v>32</v>
      </c>
      <c r="B19" s="117" t="s">
        <v>236</v>
      </c>
      <c r="C19" s="142" t="s">
        <v>31</v>
      </c>
      <c r="D19" s="119" t="s">
        <v>153</v>
      </c>
      <c r="E19" s="120">
        <v>41765</v>
      </c>
      <c r="F19" s="120">
        <v>41800</v>
      </c>
      <c r="G19" s="120">
        <v>41813</v>
      </c>
      <c r="H19" s="151"/>
      <c r="I19" s="151"/>
      <c r="J19" s="151"/>
      <c r="K19" s="138">
        <v>199</v>
      </c>
      <c r="L19" s="138"/>
      <c r="M19" s="138">
        <v>211</v>
      </c>
      <c r="N19" s="122">
        <v>410</v>
      </c>
      <c r="O19" s="123">
        <v>2430</v>
      </c>
      <c r="P19" s="124">
        <v>8.6831275720164608E-2</v>
      </c>
      <c r="Q19" s="120" t="s">
        <v>258</v>
      </c>
      <c r="R19" s="125" t="s">
        <v>248</v>
      </c>
      <c r="S19" s="140"/>
      <c r="T19" s="141"/>
      <c r="U19" s="141"/>
      <c r="V19" s="128"/>
      <c r="W19" s="128"/>
      <c r="X19" s="129"/>
      <c r="Y19" s="129"/>
      <c r="Z19" s="129"/>
      <c r="AA19" s="129"/>
      <c r="AB19" s="143" t="s">
        <v>106</v>
      </c>
      <c r="AC19" s="132">
        <v>1403</v>
      </c>
      <c r="AD19" s="133"/>
      <c r="AE19" s="134"/>
      <c r="AF19" s="134"/>
      <c r="AH19" s="115"/>
      <c r="AL19" s="116"/>
    </row>
    <row r="20" spans="1:38" hidden="1" outlineLevel="1" x14ac:dyDescent="0.25">
      <c r="A20" s="9"/>
      <c r="B20" s="117" t="s">
        <v>237</v>
      </c>
      <c r="C20" s="142" t="s">
        <v>235</v>
      </c>
      <c r="D20" s="121"/>
      <c r="E20" s="120">
        <v>41765</v>
      </c>
      <c r="F20" s="120">
        <v>41800</v>
      </c>
      <c r="G20" s="120">
        <v>41813</v>
      </c>
      <c r="H20" s="121"/>
      <c r="I20" s="121"/>
      <c r="J20" s="121"/>
      <c r="K20" s="138">
        <v>199</v>
      </c>
      <c r="L20" s="138"/>
      <c r="M20" s="138">
        <v>211</v>
      </c>
      <c r="N20" s="122">
        <v>410</v>
      </c>
      <c r="O20" s="123">
        <v>1829.4</v>
      </c>
      <c r="P20" s="124">
        <v>0.115</v>
      </c>
      <c r="Q20" s="152" t="s">
        <v>258</v>
      </c>
      <c r="R20" s="152" t="s">
        <v>248</v>
      </c>
      <c r="S20" s="140"/>
      <c r="T20" s="141"/>
      <c r="U20" s="141"/>
      <c r="V20" s="128"/>
      <c r="W20" s="128"/>
      <c r="X20" s="129"/>
      <c r="Y20" s="129"/>
      <c r="Z20" s="129"/>
      <c r="AA20" s="129"/>
      <c r="AB20" s="143"/>
      <c r="AC20" s="132">
        <v>941</v>
      </c>
      <c r="AD20" s="133"/>
      <c r="AE20" s="134"/>
      <c r="AF20" s="134"/>
      <c r="AH20" s="115"/>
      <c r="AL20" s="116"/>
    </row>
    <row r="21" spans="1:38" hidden="1" outlineLevel="1" x14ac:dyDescent="0.25">
      <c r="A21" s="10" t="s">
        <v>34</v>
      </c>
      <c r="B21" s="117" t="s">
        <v>124</v>
      </c>
      <c r="C21" s="142" t="s">
        <v>33</v>
      </c>
      <c r="D21" s="132"/>
      <c r="E21" s="120">
        <v>41771</v>
      </c>
      <c r="F21" s="120">
        <v>41820</v>
      </c>
      <c r="G21" s="120">
        <v>41831</v>
      </c>
      <c r="H21" s="141"/>
      <c r="I21" s="141"/>
      <c r="J21" s="141"/>
      <c r="K21" s="141"/>
      <c r="L21" s="141"/>
      <c r="M21" s="141"/>
      <c r="N21" s="122">
        <v>64.510000000000005</v>
      </c>
      <c r="O21" s="123">
        <v>1138.5</v>
      </c>
      <c r="P21" s="124">
        <v>5.666227492314449E-2</v>
      </c>
      <c r="Q21" s="120" t="s">
        <v>266</v>
      </c>
      <c r="R21" s="125" t="s">
        <v>279</v>
      </c>
      <c r="S21" s="140"/>
      <c r="T21" s="141"/>
      <c r="U21" s="141"/>
      <c r="V21" s="128"/>
      <c r="W21" s="128"/>
      <c r="X21" s="124"/>
      <c r="Y21" s="124"/>
      <c r="Z21" s="124"/>
      <c r="AA21" s="124"/>
      <c r="AB21" s="150" t="s">
        <v>228</v>
      </c>
      <c r="AC21" s="132">
        <v>1022</v>
      </c>
      <c r="AD21" s="133"/>
      <c r="AE21" s="134"/>
      <c r="AF21" s="134"/>
      <c r="AH21" s="115"/>
      <c r="AL21" s="116"/>
    </row>
    <row r="22" spans="1:38" hidden="1" outlineLevel="1" x14ac:dyDescent="0.25">
      <c r="A22" s="9" t="s">
        <v>36</v>
      </c>
      <c r="B22" s="117" t="s">
        <v>239</v>
      </c>
      <c r="C22" s="142" t="s">
        <v>35</v>
      </c>
      <c r="D22" s="132"/>
      <c r="E22" s="120">
        <v>41789</v>
      </c>
      <c r="F22" s="120">
        <v>41820</v>
      </c>
      <c r="G22" s="120">
        <v>41834</v>
      </c>
      <c r="H22" s="141"/>
      <c r="I22" s="141"/>
      <c r="J22" s="141"/>
      <c r="K22" s="141"/>
      <c r="L22" s="141"/>
      <c r="M22" s="141"/>
      <c r="N22" s="122">
        <v>3.1160000000000001</v>
      </c>
      <c r="O22" s="123">
        <v>90.77</v>
      </c>
      <c r="P22" s="124">
        <v>3.4328522639638648E-2</v>
      </c>
      <c r="Q22" s="120" t="s">
        <v>267</v>
      </c>
      <c r="R22" s="125" t="s">
        <v>280</v>
      </c>
      <c r="S22" s="140"/>
      <c r="T22" s="141"/>
      <c r="U22" s="141"/>
      <c r="V22" s="128"/>
      <c r="W22" s="128"/>
      <c r="X22" s="129"/>
      <c r="Y22" s="129"/>
      <c r="Z22" s="129"/>
      <c r="AA22" s="129"/>
      <c r="AB22" s="150" t="s">
        <v>108</v>
      </c>
      <c r="AC22" s="132">
        <v>108.99</v>
      </c>
      <c r="AD22" s="133"/>
      <c r="AE22" s="134"/>
      <c r="AF22" s="134"/>
      <c r="AH22" s="115"/>
      <c r="AL22" s="116"/>
    </row>
    <row r="23" spans="1:38" hidden="1" outlineLevel="1" x14ac:dyDescent="0.25">
      <c r="A23" s="9"/>
      <c r="B23" s="117" t="s">
        <v>238</v>
      </c>
      <c r="C23" s="142" t="s">
        <v>240</v>
      </c>
      <c r="D23" s="146"/>
      <c r="E23" s="120">
        <v>41789</v>
      </c>
      <c r="F23" s="120">
        <v>41820</v>
      </c>
      <c r="G23" s="120">
        <v>41834</v>
      </c>
      <c r="H23" s="141"/>
      <c r="I23" s="141"/>
      <c r="J23" s="141"/>
      <c r="K23" s="141"/>
      <c r="L23" s="141"/>
      <c r="M23" s="141"/>
      <c r="N23" s="139">
        <v>4.8486000000000002</v>
      </c>
      <c r="O23" s="123">
        <v>67.5</v>
      </c>
      <c r="P23" s="124">
        <v>7.1831111111111109E-2</v>
      </c>
      <c r="Q23" s="120" t="s">
        <v>267</v>
      </c>
      <c r="R23" s="125" t="s">
        <v>280</v>
      </c>
      <c r="S23" s="140"/>
      <c r="T23" s="141"/>
      <c r="U23" s="141"/>
      <c r="V23" s="128"/>
      <c r="W23" s="128"/>
      <c r="X23" s="129"/>
      <c r="Y23" s="129"/>
      <c r="Z23" s="129"/>
      <c r="AA23" s="129"/>
      <c r="AB23" s="150"/>
      <c r="AC23" s="132">
        <v>69</v>
      </c>
      <c r="AD23" s="133"/>
      <c r="AE23" s="134"/>
      <c r="AF23" s="134"/>
      <c r="AH23" s="115"/>
      <c r="AL23" s="116"/>
    </row>
    <row r="24" spans="1:38" hidden="1" outlineLevel="1" x14ac:dyDescent="0.25">
      <c r="A24" s="9"/>
      <c r="B24" s="153" t="s">
        <v>215</v>
      </c>
      <c r="C24" s="154" t="s">
        <v>216</v>
      </c>
      <c r="D24" s="136" t="s">
        <v>153</v>
      </c>
      <c r="E24" s="120">
        <v>41715</v>
      </c>
      <c r="F24" s="120">
        <v>41759</v>
      </c>
      <c r="G24" s="120">
        <v>41778</v>
      </c>
      <c r="H24" s="138"/>
      <c r="I24" s="138"/>
      <c r="J24" s="138"/>
      <c r="K24" s="138"/>
      <c r="L24" s="138"/>
      <c r="M24" s="138"/>
      <c r="N24" s="138">
        <v>1.0699999999999999E-2</v>
      </c>
      <c r="O24" s="123">
        <v>0.16200000000000001</v>
      </c>
      <c r="P24" s="124">
        <v>6.6049382716049376E-2</v>
      </c>
      <c r="Q24" s="120" t="s">
        <v>268</v>
      </c>
      <c r="R24" s="141" t="s">
        <v>247</v>
      </c>
      <c r="S24" s="140"/>
      <c r="T24" s="141"/>
      <c r="U24" s="141"/>
      <c r="V24" s="128"/>
      <c r="W24" s="128"/>
      <c r="X24" s="129"/>
      <c r="Y24" s="129"/>
      <c r="Z24" s="129"/>
      <c r="AA24" s="129"/>
      <c r="AB24" s="150"/>
      <c r="AC24" s="132">
        <v>0.14449999999999999</v>
      </c>
      <c r="AD24" s="133"/>
      <c r="AE24" s="134"/>
      <c r="AF24" s="134"/>
      <c r="AH24" s="115"/>
      <c r="AL24" s="116"/>
    </row>
    <row r="25" spans="1:38" hidden="1" outlineLevel="1" x14ac:dyDescent="0.25">
      <c r="A25" s="10" t="s">
        <v>38</v>
      </c>
      <c r="B25" s="117" t="s">
        <v>125</v>
      </c>
      <c r="C25" s="142" t="s">
        <v>37</v>
      </c>
      <c r="D25" s="119" t="s">
        <v>153</v>
      </c>
      <c r="E25" s="120">
        <v>41761</v>
      </c>
      <c r="F25" s="120">
        <v>41780</v>
      </c>
      <c r="G25" s="120"/>
      <c r="H25" s="141"/>
      <c r="I25" s="141"/>
      <c r="J25" s="141"/>
      <c r="K25" s="138">
        <v>0.01</v>
      </c>
      <c r="L25" s="138"/>
      <c r="M25" s="138"/>
      <c r="N25" s="122">
        <v>2.7911999999999999</v>
      </c>
      <c r="O25" s="123">
        <v>328</v>
      </c>
      <c r="P25" s="124">
        <v>8.5097560975609752E-3</v>
      </c>
      <c r="Q25" s="120"/>
      <c r="R25" s="141" t="s">
        <v>281</v>
      </c>
      <c r="S25" s="140"/>
      <c r="T25" s="141"/>
      <c r="U25" s="141"/>
      <c r="V25" s="128"/>
      <c r="W25" s="128"/>
      <c r="X25" s="129"/>
      <c r="Y25" s="129"/>
      <c r="Z25" s="129"/>
      <c r="AA25" s="129"/>
      <c r="AB25" s="150"/>
      <c r="AC25" s="132">
        <v>405</v>
      </c>
      <c r="AD25" s="133"/>
      <c r="AE25" s="134"/>
      <c r="AF25" s="134"/>
      <c r="AH25" s="115"/>
      <c r="AL25" s="116"/>
    </row>
    <row r="26" spans="1:38" hidden="1" outlineLevel="1" x14ac:dyDescent="0.25">
      <c r="A26" s="9" t="s">
        <v>40</v>
      </c>
      <c r="B26" s="117" t="s">
        <v>127</v>
      </c>
      <c r="C26" s="142" t="s">
        <v>39</v>
      </c>
      <c r="D26" s="119" t="s">
        <v>153</v>
      </c>
      <c r="E26" s="120">
        <v>41768</v>
      </c>
      <c r="F26" s="120">
        <v>41818</v>
      </c>
      <c r="G26" s="120">
        <v>41838</v>
      </c>
      <c r="H26" s="122"/>
      <c r="I26" s="122"/>
      <c r="J26" s="122"/>
      <c r="K26" s="122"/>
      <c r="L26" s="122"/>
      <c r="M26" s="122"/>
      <c r="N26" s="122">
        <v>1.47</v>
      </c>
      <c r="O26" s="123">
        <v>48</v>
      </c>
      <c r="P26" s="124">
        <v>3.0624999999999999E-2</v>
      </c>
      <c r="Q26" s="120" t="s">
        <v>265</v>
      </c>
      <c r="R26" s="125" t="s">
        <v>278</v>
      </c>
      <c r="S26" s="140"/>
      <c r="T26" s="141"/>
      <c r="U26" s="141"/>
      <c r="V26" s="128"/>
      <c r="W26" s="128"/>
      <c r="X26" s="129"/>
      <c r="Y26" s="129"/>
      <c r="Z26" s="129"/>
      <c r="AA26" s="129"/>
      <c r="AB26" s="150" t="s">
        <v>102</v>
      </c>
      <c r="AC26" s="132">
        <v>45.5</v>
      </c>
      <c r="AD26" s="133"/>
      <c r="AE26" s="134"/>
      <c r="AF26" s="134"/>
      <c r="AH26" s="115"/>
      <c r="AL26" s="116"/>
    </row>
    <row r="27" spans="1:38" hidden="1" outlineLevel="1" x14ac:dyDescent="0.25">
      <c r="A27" s="9"/>
      <c r="B27" s="148" t="s">
        <v>217</v>
      </c>
      <c r="C27" s="149" t="s">
        <v>218</v>
      </c>
      <c r="D27" s="136" t="s">
        <v>153</v>
      </c>
      <c r="E27" s="137">
        <v>41740</v>
      </c>
      <c r="F27" s="120">
        <v>41782</v>
      </c>
      <c r="G27" s="120"/>
      <c r="H27" s="146"/>
      <c r="I27" s="146"/>
      <c r="J27" s="146"/>
      <c r="K27" s="138">
        <v>26.23</v>
      </c>
      <c r="L27" s="138"/>
      <c r="M27" s="138"/>
      <c r="N27" s="139">
        <v>0</v>
      </c>
      <c r="O27" s="123">
        <v>519.9</v>
      </c>
      <c r="P27" s="124">
        <v>0</v>
      </c>
      <c r="Q27" s="120"/>
      <c r="R27" s="141"/>
      <c r="S27" s="140"/>
      <c r="T27" s="141"/>
      <c r="U27" s="141"/>
      <c r="V27" s="128"/>
      <c r="W27" s="128"/>
      <c r="X27" s="129"/>
      <c r="Y27" s="129"/>
      <c r="Z27" s="129"/>
      <c r="AA27" s="129"/>
      <c r="AB27" s="150"/>
      <c r="AC27" s="132">
        <v>529.5</v>
      </c>
      <c r="AD27" s="133"/>
      <c r="AE27" s="134"/>
      <c r="AF27" s="134"/>
      <c r="AH27" s="115"/>
      <c r="AL27" s="116"/>
    </row>
    <row r="28" spans="1:38" hidden="1" outlineLevel="1" x14ac:dyDescent="0.25">
      <c r="A28" s="9"/>
      <c r="B28" s="155" t="s">
        <v>219</v>
      </c>
      <c r="C28" s="156" t="s">
        <v>221</v>
      </c>
      <c r="D28" s="120" t="s">
        <v>153</v>
      </c>
      <c r="E28" s="120">
        <v>41739</v>
      </c>
      <c r="F28" s="120">
        <v>41788</v>
      </c>
      <c r="G28" s="120">
        <v>41799</v>
      </c>
      <c r="H28" s="121"/>
      <c r="I28" s="121"/>
      <c r="J28" s="121"/>
      <c r="K28" s="121"/>
      <c r="L28" s="121"/>
      <c r="M28" s="121"/>
      <c r="N28" s="122">
        <v>152</v>
      </c>
      <c r="O28" s="123">
        <v>1368.3</v>
      </c>
      <c r="P28" s="124">
        <v>0.11108674998172915</v>
      </c>
      <c r="Q28" s="120" t="s">
        <v>247</v>
      </c>
      <c r="R28" s="125" t="s">
        <v>282</v>
      </c>
      <c r="S28" s="140"/>
      <c r="T28" s="141"/>
      <c r="U28" s="141"/>
      <c r="V28" s="128"/>
      <c r="W28" s="128"/>
      <c r="X28" s="129"/>
      <c r="Y28" s="129"/>
      <c r="Z28" s="129"/>
      <c r="AA28" s="129"/>
      <c r="AB28" s="150" t="s">
        <v>220</v>
      </c>
      <c r="AC28" s="132">
        <v>1428</v>
      </c>
      <c r="AD28" s="133"/>
      <c r="AE28" s="134"/>
      <c r="AF28" s="134"/>
      <c r="AH28" s="115"/>
      <c r="AL28" s="116"/>
    </row>
    <row r="29" spans="1:38" collapsed="1" x14ac:dyDescent="0.25">
      <c r="A29" s="9"/>
      <c r="B29" s="135" t="s">
        <v>292</v>
      </c>
      <c r="C29" s="135" t="s">
        <v>293</v>
      </c>
      <c r="D29" s="157"/>
      <c r="E29" s="120"/>
      <c r="F29" s="120"/>
      <c r="G29" s="120"/>
      <c r="H29" s="152"/>
      <c r="I29" s="152"/>
      <c r="J29" s="152"/>
      <c r="K29" s="152"/>
      <c r="L29" s="152"/>
      <c r="M29" s="152"/>
      <c r="N29" s="141"/>
      <c r="O29" s="129"/>
      <c r="P29" s="145"/>
      <c r="Q29" s="141"/>
      <c r="R29" s="141"/>
      <c r="S29" s="140">
        <v>41855</v>
      </c>
      <c r="T29" s="140">
        <v>41898</v>
      </c>
      <c r="U29" s="141">
        <v>41908</v>
      </c>
      <c r="V29" s="128"/>
      <c r="W29" s="128"/>
      <c r="X29" s="129">
        <v>1.9</v>
      </c>
      <c r="Y29" s="129"/>
      <c r="Z29" s="129"/>
      <c r="AA29" s="129"/>
      <c r="AB29" s="150"/>
      <c r="AC29" s="132">
        <v>37.659999999999997</v>
      </c>
      <c r="AD29" s="133">
        <v>5.0451407328730748E-2</v>
      </c>
      <c r="AE29" s="134"/>
      <c r="AF29" s="134"/>
      <c r="AH29" s="115"/>
      <c r="AL29" s="116"/>
    </row>
    <row r="30" spans="1:38" hidden="1" outlineLevel="1" x14ac:dyDescent="0.25">
      <c r="A30" s="10" t="s">
        <v>42</v>
      </c>
      <c r="B30" s="117" t="s">
        <v>128</v>
      </c>
      <c r="C30" s="142" t="s">
        <v>41</v>
      </c>
      <c r="D30" s="119" t="s">
        <v>153</v>
      </c>
      <c r="E30" s="120">
        <v>41785</v>
      </c>
      <c r="F30" s="120">
        <v>41817</v>
      </c>
      <c r="G30" s="120">
        <v>41828</v>
      </c>
      <c r="H30" s="141"/>
      <c r="I30" s="141"/>
      <c r="J30" s="141"/>
      <c r="K30" s="141"/>
      <c r="L30" s="141"/>
      <c r="M30" s="141"/>
      <c r="N30" s="122">
        <v>1.3587510000000001E-2</v>
      </c>
      <c r="O30" s="129">
        <v>0.69299999999999995</v>
      </c>
      <c r="P30" s="124">
        <v>1.960679653679654E-2</v>
      </c>
      <c r="Q30" s="120" t="s">
        <v>263</v>
      </c>
      <c r="R30" s="125" t="s">
        <v>275</v>
      </c>
      <c r="S30" s="140"/>
      <c r="T30" s="141"/>
      <c r="U30" s="141"/>
      <c r="V30" s="128"/>
      <c r="W30" s="128"/>
      <c r="X30" s="129"/>
      <c r="Y30" s="129"/>
      <c r="Z30" s="129"/>
      <c r="AA30" s="129"/>
      <c r="AB30" s="150" t="s">
        <v>100</v>
      </c>
      <c r="AC30" s="132">
        <v>0.67500000000000004</v>
      </c>
      <c r="AD30" s="133"/>
      <c r="AE30" s="134"/>
      <c r="AF30" s="134"/>
      <c r="AH30" s="115"/>
      <c r="AL30" s="116"/>
    </row>
    <row r="31" spans="1:38" hidden="1" outlineLevel="1" x14ac:dyDescent="0.25">
      <c r="A31" s="9" t="s">
        <v>44</v>
      </c>
      <c r="B31" s="117" t="s">
        <v>129</v>
      </c>
      <c r="C31" s="142" t="s">
        <v>43</v>
      </c>
      <c r="D31" s="119" t="s">
        <v>153</v>
      </c>
      <c r="E31" s="120">
        <v>41771</v>
      </c>
      <c r="F31" s="120">
        <v>41816</v>
      </c>
      <c r="G31" s="120">
        <v>41831</v>
      </c>
      <c r="H31" s="123"/>
      <c r="I31" s="123"/>
      <c r="J31" s="123"/>
      <c r="K31" s="123"/>
      <c r="L31" s="123"/>
      <c r="M31" s="123"/>
      <c r="N31" s="146">
        <v>2.38</v>
      </c>
      <c r="O31" s="129">
        <v>65.25</v>
      </c>
      <c r="P31" s="124">
        <v>3.6475095785440614E-2</v>
      </c>
      <c r="Q31" s="120" t="s">
        <v>266</v>
      </c>
      <c r="R31" s="125" t="s">
        <v>279</v>
      </c>
      <c r="S31" s="140"/>
      <c r="T31" s="141"/>
      <c r="U31" s="141"/>
      <c r="V31" s="128"/>
      <c r="W31" s="128"/>
      <c r="X31" s="129"/>
      <c r="Y31" s="129"/>
      <c r="Z31" s="129"/>
      <c r="AA31" s="129"/>
      <c r="AB31" s="150"/>
      <c r="AC31" s="132">
        <v>63.5</v>
      </c>
      <c r="AD31" s="133"/>
      <c r="AE31" s="134"/>
      <c r="AF31" s="134"/>
      <c r="AH31" s="115"/>
      <c r="AL31" s="116"/>
    </row>
    <row r="32" spans="1:38" collapsed="1" x14ac:dyDescent="0.25">
      <c r="A32" s="10" t="s">
        <v>46</v>
      </c>
      <c r="B32" s="117" t="s">
        <v>130</v>
      </c>
      <c r="C32" s="142" t="s">
        <v>45</v>
      </c>
      <c r="D32" s="119" t="s">
        <v>153</v>
      </c>
      <c r="E32" s="120">
        <v>41753</v>
      </c>
      <c r="F32" s="120">
        <v>41801</v>
      </c>
      <c r="G32" s="120">
        <v>41813</v>
      </c>
      <c r="H32" s="138">
        <v>0.43</v>
      </c>
      <c r="I32" s="138">
        <v>2.0299999999999998</v>
      </c>
      <c r="J32" s="138"/>
      <c r="K32" s="138">
        <v>2.0099999999999998</v>
      </c>
      <c r="L32" s="138"/>
      <c r="M32" s="138"/>
      <c r="N32" s="122">
        <v>3.83</v>
      </c>
      <c r="O32" s="129">
        <v>294</v>
      </c>
      <c r="P32" s="124">
        <v>2.1292517006802722E-2</v>
      </c>
      <c r="Q32" s="120" t="s">
        <v>258</v>
      </c>
      <c r="R32" s="125" t="s">
        <v>248</v>
      </c>
      <c r="S32" s="140">
        <v>41918</v>
      </c>
      <c r="T32" s="141">
        <v>41957</v>
      </c>
      <c r="U32" s="141">
        <v>41968</v>
      </c>
      <c r="V32" s="129">
        <v>2.4300000000000002</v>
      </c>
      <c r="W32" s="129">
        <v>2.14</v>
      </c>
      <c r="X32" s="129">
        <v>4.57</v>
      </c>
      <c r="Y32" s="129"/>
      <c r="Z32" s="129">
        <v>54.46</v>
      </c>
      <c r="AA32" s="129"/>
      <c r="AB32" s="150"/>
      <c r="AC32" s="132">
        <v>525</v>
      </c>
      <c r="AD32" s="133">
        <v>0.10373333333333333</v>
      </c>
      <c r="AE32" s="134"/>
      <c r="AF32" s="134"/>
      <c r="AG32" s="114"/>
      <c r="AH32" s="115"/>
      <c r="AL32" s="116"/>
    </row>
    <row r="33" spans="1:38" x14ac:dyDescent="0.25">
      <c r="A33" s="9" t="s">
        <v>48</v>
      </c>
      <c r="B33" s="117" t="s">
        <v>131</v>
      </c>
      <c r="C33" s="142" t="s">
        <v>47</v>
      </c>
      <c r="D33" s="119" t="s">
        <v>153</v>
      </c>
      <c r="E33" s="120">
        <v>41756</v>
      </c>
      <c r="F33" s="120">
        <v>41796</v>
      </c>
      <c r="G33" s="120">
        <v>41807</v>
      </c>
      <c r="H33" s="146"/>
      <c r="I33" s="146"/>
      <c r="J33" s="146"/>
      <c r="K33" s="146"/>
      <c r="L33" s="146"/>
      <c r="M33" s="146"/>
      <c r="N33" s="122">
        <v>0.67</v>
      </c>
      <c r="O33" s="129">
        <v>48.33</v>
      </c>
      <c r="P33" s="124">
        <v>1.3863025036209396E-2</v>
      </c>
      <c r="Q33" s="120" t="s">
        <v>259</v>
      </c>
      <c r="R33" s="125" t="s">
        <v>263</v>
      </c>
      <c r="S33" s="140">
        <v>41875</v>
      </c>
      <c r="T33" s="141">
        <v>41912</v>
      </c>
      <c r="U33" s="141">
        <v>41923</v>
      </c>
      <c r="V33" s="128"/>
      <c r="W33" s="128"/>
      <c r="X33" s="123">
        <v>0.88</v>
      </c>
      <c r="Y33" s="123"/>
      <c r="Z33" s="123"/>
      <c r="AA33" s="123"/>
      <c r="AB33" s="158" t="s">
        <v>210</v>
      </c>
      <c r="AC33" s="132">
        <v>54.65</v>
      </c>
      <c r="AD33" s="133">
        <v>1.6102470265324794E-2</v>
      </c>
      <c r="AE33" s="134"/>
      <c r="AF33" s="134"/>
      <c r="AH33" s="115"/>
      <c r="AL33" s="116"/>
    </row>
    <row r="34" spans="1:38" x14ac:dyDescent="0.25">
      <c r="A34" s="10" t="s">
        <v>50</v>
      </c>
      <c r="B34" s="117" t="s">
        <v>132</v>
      </c>
      <c r="C34" s="142" t="s">
        <v>49</v>
      </c>
      <c r="D34" s="119" t="s">
        <v>153</v>
      </c>
      <c r="E34" s="120">
        <v>41755</v>
      </c>
      <c r="F34" s="120">
        <v>41803</v>
      </c>
      <c r="G34" s="120">
        <v>41814</v>
      </c>
      <c r="H34" s="141"/>
      <c r="I34" s="141"/>
      <c r="J34" s="141"/>
      <c r="K34" s="146"/>
      <c r="L34" s="146"/>
      <c r="M34" s="138">
        <v>15.45</v>
      </c>
      <c r="N34" s="122">
        <v>19.3</v>
      </c>
      <c r="O34" s="129">
        <v>1237.8</v>
      </c>
      <c r="P34" s="124">
        <v>1.5592179673614478E-2</v>
      </c>
      <c r="Q34" s="120" t="s">
        <v>249</v>
      </c>
      <c r="R34" s="125" t="s">
        <v>260</v>
      </c>
      <c r="S34" s="140"/>
      <c r="T34" s="141">
        <v>41898</v>
      </c>
      <c r="U34" s="141">
        <v>41911</v>
      </c>
      <c r="V34" s="128"/>
      <c r="W34" s="128"/>
      <c r="X34" s="129">
        <v>25</v>
      </c>
      <c r="Y34" s="129"/>
      <c r="Z34" s="129"/>
      <c r="AA34" s="129"/>
      <c r="AB34" s="150"/>
      <c r="AC34" s="132">
        <v>1302</v>
      </c>
      <c r="AD34" s="133">
        <v>1.9201228878648235E-2</v>
      </c>
      <c r="AE34" s="134"/>
      <c r="AF34" s="134"/>
      <c r="AH34" s="115"/>
      <c r="AL34" s="116"/>
    </row>
    <row r="35" spans="1:38" hidden="1" outlineLevel="1" x14ac:dyDescent="0.25">
      <c r="A35" s="9" t="s">
        <v>52</v>
      </c>
      <c r="B35" s="117" t="s">
        <v>133</v>
      </c>
      <c r="C35" s="142" t="s">
        <v>51</v>
      </c>
      <c r="D35" s="119" t="s">
        <v>153</v>
      </c>
      <c r="E35" s="120">
        <v>41752</v>
      </c>
      <c r="F35" s="120">
        <v>41796</v>
      </c>
      <c r="G35" s="120">
        <v>41807</v>
      </c>
      <c r="H35" s="123"/>
      <c r="I35" s="123"/>
      <c r="J35" s="123"/>
      <c r="K35" s="123"/>
      <c r="L35" s="123"/>
      <c r="M35" s="123"/>
      <c r="N35" s="122">
        <v>533.91</v>
      </c>
      <c r="O35" s="129">
        <v>8015.3</v>
      </c>
      <c r="P35" s="124">
        <v>6.6611355782066797E-2</v>
      </c>
      <c r="Q35" s="120" t="s">
        <v>259</v>
      </c>
      <c r="R35" s="125" t="s">
        <v>263</v>
      </c>
      <c r="S35" s="140"/>
      <c r="T35" s="141"/>
      <c r="U35" s="141"/>
      <c r="V35" s="128"/>
      <c r="W35" s="128"/>
      <c r="X35" s="129"/>
      <c r="Y35" s="129"/>
      <c r="Z35" s="129"/>
      <c r="AA35" s="129"/>
      <c r="AB35" s="150"/>
      <c r="AC35" s="132">
        <v>6850</v>
      </c>
      <c r="AD35" s="133"/>
      <c r="AE35" s="134"/>
      <c r="AF35" s="134"/>
      <c r="AH35" s="115"/>
      <c r="AL35" s="116"/>
    </row>
    <row r="36" spans="1:38" hidden="1" outlineLevel="1" x14ac:dyDescent="0.25">
      <c r="A36" s="10" t="s">
        <v>54</v>
      </c>
      <c r="B36" s="117" t="s">
        <v>134</v>
      </c>
      <c r="C36" s="142" t="s">
        <v>53</v>
      </c>
      <c r="D36" s="119" t="s">
        <v>153</v>
      </c>
      <c r="E36" s="120">
        <v>41778</v>
      </c>
      <c r="F36" s="120">
        <v>41816</v>
      </c>
      <c r="G36" s="120">
        <v>41827</v>
      </c>
      <c r="H36" s="141"/>
      <c r="I36" s="141"/>
      <c r="J36" s="141"/>
      <c r="K36" s="138">
        <v>0.03</v>
      </c>
      <c r="L36" s="159"/>
      <c r="M36" s="159"/>
      <c r="N36" s="122">
        <v>0.37940000000000002</v>
      </c>
      <c r="O36" s="129">
        <v>2.84</v>
      </c>
      <c r="P36" s="124">
        <v>0.13400000000000001</v>
      </c>
      <c r="Q36" s="120" t="s">
        <v>248</v>
      </c>
      <c r="R36" s="125" t="s">
        <v>283</v>
      </c>
      <c r="S36" s="140"/>
      <c r="T36" s="141"/>
      <c r="U36" s="141"/>
      <c r="V36" s="128"/>
      <c r="W36" s="128"/>
      <c r="X36" s="129"/>
      <c r="Y36" s="129"/>
      <c r="Z36" s="129"/>
      <c r="AA36" s="129"/>
      <c r="AB36" s="150" t="s">
        <v>107</v>
      </c>
      <c r="AC36" s="132">
        <v>2.54</v>
      </c>
      <c r="AD36" s="133"/>
      <c r="AE36" s="134"/>
      <c r="AF36" s="134"/>
      <c r="AH36" s="115"/>
      <c r="AL36" s="116"/>
    </row>
    <row r="37" spans="1:38" hidden="1" outlineLevel="1" x14ac:dyDescent="0.25">
      <c r="A37" s="9" t="s">
        <v>56</v>
      </c>
      <c r="B37" s="117" t="s">
        <v>135</v>
      </c>
      <c r="C37" s="142" t="s">
        <v>55</v>
      </c>
      <c r="D37" s="119" t="s">
        <v>153</v>
      </c>
      <c r="E37" s="120">
        <v>41771</v>
      </c>
      <c r="F37" s="120">
        <v>41817</v>
      </c>
      <c r="G37" s="120">
        <v>41828</v>
      </c>
      <c r="H37" s="121"/>
      <c r="I37" s="121"/>
      <c r="J37" s="121"/>
      <c r="K37" s="121"/>
      <c r="L37" s="121"/>
      <c r="M37" s="121"/>
      <c r="N37" s="122">
        <v>2.4984000000000002</v>
      </c>
      <c r="O37" s="129">
        <v>57.3</v>
      </c>
      <c r="P37" s="124">
        <v>4.3602094240837705E-2</v>
      </c>
      <c r="Q37" s="125" t="s">
        <v>263</v>
      </c>
      <c r="R37" s="125" t="s">
        <v>275</v>
      </c>
      <c r="S37" s="140"/>
      <c r="T37" s="141"/>
      <c r="U37" s="141"/>
      <c r="V37" s="128"/>
      <c r="W37" s="128"/>
      <c r="X37" s="129"/>
      <c r="Y37" s="129"/>
      <c r="Z37" s="129"/>
      <c r="AA37" s="129"/>
      <c r="AB37" s="150" t="s">
        <v>100</v>
      </c>
      <c r="AC37" s="132">
        <v>42.9</v>
      </c>
      <c r="AD37" s="133"/>
      <c r="AE37" s="134"/>
      <c r="AF37" s="134"/>
      <c r="AH37" s="115"/>
      <c r="AL37" s="116"/>
    </row>
    <row r="38" spans="1:38" hidden="1" outlineLevel="1" x14ac:dyDescent="0.25">
      <c r="A38" s="10" t="s">
        <v>58</v>
      </c>
      <c r="B38" s="117" t="s">
        <v>211</v>
      </c>
      <c r="C38" s="156" t="s">
        <v>213</v>
      </c>
      <c r="D38" s="119" t="s">
        <v>153</v>
      </c>
      <c r="E38" s="120">
        <v>41775</v>
      </c>
      <c r="F38" s="120">
        <v>41806</v>
      </c>
      <c r="G38" s="120">
        <v>41824</v>
      </c>
      <c r="H38" s="146"/>
      <c r="I38" s="146"/>
      <c r="J38" s="146"/>
      <c r="K38" s="146"/>
      <c r="L38" s="146"/>
      <c r="M38" s="146"/>
      <c r="N38" s="122">
        <v>1.6698799999999999E-4</v>
      </c>
      <c r="O38" s="129">
        <v>6.5620000000000001E-3</v>
      </c>
      <c r="P38" s="124">
        <v>2.544772935080768E-2</v>
      </c>
      <c r="Q38" s="141" t="s">
        <v>269</v>
      </c>
      <c r="R38" s="141" t="s">
        <v>284</v>
      </c>
      <c r="S38" s="140"/>
      <c r="T38" s="141"/>
      <c r="U38" s="141"/>
      <c r="V38" s="128"/>
      <c r="W38" s="128"/>
      <c r="X38" s="129"/>
      <c r="Y38" s="129"/>
      <c r="Z38" s="129"/>
      <c r="AA38" s="129"/>
      <c r="AB38" s="150"/>
      <c r="AC38" s="132">
        <v>5.1250000000000002E-3</v>
      </c>
      <c r="AD38" s="133"/>
      <c r="AE38" s="134"/>
      <c r="AF38" s="134"/>
      <c r="AH38" s="115"/>
      <c r="AL38" s="116"/>
    </row>
    <row r="39" spans="1:38" hidden="1" outlineLevel="1" x14ac:dyDescent="0.25">
      <c r="A39" s="10"/>
      <c r="B39" s="155" t="s">
        <v>229</v>
      </c>
      <c r="C39" s="156" t="s">
        <v>230</v>
      </c>
      <c r="D39" s="136" t="s">
        <v>153</v>
      </c>
      <c r="E39" s="120">
        <v>41766</v>
      </c>
      <c r="F39" s="120">
        <v>41816</v>
      </c>
      <c r="G39" s="120">
        <v>41827</v>
      </c>
      <c r="H39" s="138"/>
      <c r="I39" s="138"/>
      <c r="J39" s="138"/>
      <c r="K39" s="138"/>
      <c r="L39" s="159"/>
      <c r="M39" s="159"/>
      <c r="N39" s="146">
        <v>5.5899999999999998E-2</v>
      </c>
      <c r="O39" s="129">
        <v>1.0341</v>
      </c>
      <c r="P39" s="124">
        <v>5.405666763369113E-2</v>
      </c>
      <c r="Q39" s="120" t="s">
        <v>248</v>
      </c>
      <c r="R39" s="125" t="s">
        <v>283</v>
      </c>
      <c r="S39" s="140"/>
      <c r="T39" s="141"/>
      <c r="U39" s="141"/>
      <c r="V39" s="128"/>
      <c r="W39" s="128"/>
      <c r="X39" s="129"/>
      <c r="Y39" s="129"/>
      <c r="Z39" s="129"/>
      <c r="AA39" s="129"/>
      <c r="AB39" s="150"/>
      <c r="AC39" s="132">
        <v>0.85099999999999998</v>
      </c>
      <c r="AD39" s="133"/>
      <c r="AE39" s="134"/>
      <c r="AF39" s="134"/>
      <c r="AH39" s="115"/>
      <c r="AL39" s="116"/>
    </row>
    <row r="40" spans="1:38" collapsed="1" x14ac:dyDescent="0.25">
      <c r="A40" s="10"/>
      <c r="B40" s="155" t="s">
        <v>212</v>
      </c>
      <c r="C40" s="142" t="s">
        <v>57</v>
      </c>
      <c r="D40" s="136" t="s">
        <v>153</v>
      </c>
      <c r="E40" s="120">
        <v>41764</v>
      </c>
      <c r="F40" s="120">
        <v>41809</v>
      </c>
      <c r="G40" s="120">
        <v>41827</v>
      </c>
      <c r="H40" s="146"/>
      <c r="I40" s="146"/>
      <c r="J40" s="146"/>
      <c r="K40" s="146"/>
      <c r="L40" s="146"/>
      <c r="M40" s="146"/>
      <c r="N40" s="146">
        <v>0.77700000000000002</v>
      </c>
      <c r="O40" s="129">
        <v>84.32</v>
      </c>
      <c r="P40" s="124">
        <v>9.2148956356736256E-3</v>
      </c>
      <c r="Q40" s="120" t="s">
        <v>248</v>
      </c>
      <c r="R40" s="125" t="s">
        <v>283</v>
      </c>
      <c r="S40" s="140">
        <v>41955</v>
      </c>
      <c r="T40" s="141">
        <v>41998</v>
      </c>
      <c r="U40" s="141">
        <v>42016</v>
      </c>
      <c r="V40" s="128"/>
      <c r="W40" s="128"/>
      <c r="X40" s="129">
        <v>0.42</v>
      </c>
      <c r="Y40" s="129"/>
      <c r="Z40" s="129"/>
      <c r="AA40" s="129"/>
      <c r="AB40" s="150" t="s">
        <v>100</v>
      </c>
      <c r="AC40" s="132">
        <v>71.900000000000006</v>
      </c>
      <c r="AD40" s="133">
        <v>5.8414464534075096E-3</v>
      </c>
      <c r="AE40" s="145" t="s">
        <v>314</v>
      </c>
      <c r="AF40" s="145" t="s">
        <v>315</v>
      </c>
      <c r="AH40" s="115"/>
      <c r="AL40" s="116"/>
    </row>
    <row r="41" spans="1:38" hidden="1" outlineLevel="1" x14ac:dyDescent="0.25">
      <c r="A41" s="9" t="s">
        <v>60</v>
      </c>
      <c r="B41" s="117" t="s">
        <v>136</v>
      </c>
      <c r="C41" s="142" t="s">
        <v>59</v>
      </c>
      <c r="D41" s="132"/>
      <c r="E41" s="120"/>
      <c r="F41" s="120"/>
      <c r="G41" s="120"/>
      <c r="H41" s="146"/>
      <c r="I41" s="146"/>
      <c r="J41" s="146"/>
      <c r="K41" s="146"/>
      <c r="L41" s="146"/>
      <c r="M41" s="146"/>
      <c r="N41" s="122"/>
      <c r="O41" s="129"/>
      <c r="P41" s="124"/>
      <c r="Q41" s="120"/>
      <c r="R41" s="125"/>
      <c r="S41" s="140"/>
      <c r="T41" s="141"/>
      <c r="U41" s="141"/>
      <c r="V41" s="128"/>
      <c r="W41" s="128"/>
      <c r="X41" s="129"/>
      <c r="Y41" s="129"/>
      <c r="Z41" s="129"/>
      <c r="AA41" s="129"/>
      <c r="AB41" s="150"/>
      <c r="AC41" s="132">
        <v>348.7</v>
      </c>
      <c r="AD41" s="133"/>
      <c r="AE41" s="134"/>
      <c r="AF41" s="134"/>
      <c r="AH41" s="115"/>
      <c r="AL41" s="116"/>
    </row>
    <row r="42" spans="1:38" hidden="1" outlineLevel="1" x14ac:dyDescent="0.25">
      <c r="A42" s="10" t="s">
        <v>62</v>
      </c>
      <c r="B42" s="117" t="s">
        <v>137</v>
      </c>
      <c r="C42" s="142" t="s">
        <v>61</v>
      </c>
      <c r="D42" s="119" t="s">
        <v>153</v>
      </c>
      <c r="E42" s="120">
        <v>41764</v>
      </c>
      <c r="F42" s="120">
        <v>41810</v>
      </c>
      <c r="G42" s="120">
        <v>41821</v>
      </c>
      <c r="H42" s="146"/>
      <c r="I42" s="146"/>
      <c r="J42" s="146"/>
      <c r="K42" s="146"/>
      <c r="L42" s="146"/>
      <c r="M42" s="146"/>
      <c r="N42" s="122">
        <v>40</v>
      </c>
      <c r="O42" s="129">
        <v>621</v>
      </c>
      <c r="P42" s="124">
        <v>6.4412238325281798E-2</v>
      </c>
      <c r="Q42" s="120" t="s">
        <v>264</v>
      </c>
      <c r="R42" s="141" t="s">
        <v>285</v>
      </c>
      <c r="S42" s="140"/>
      <c r="T42" s="141"/>
      <c r="U42" s="141"/>
      <c r="V42" s="128"/>
      <c r="W42" s="128"/>
      <c r="X42" s="129"/>
      <c r="Y42" s="129"/>
      <c r="Z42" s="129"/>
      <c r="AA42" s="129"/>
      <c r="AB42" s="150"/>
      <c r="AC42" s="132">
        <v>599</v>
      </c>
      <c r="AD42" s="133"/>
      <c r="AE42" s="134"/>
      <c r="AF42" s="134"/>
      <c r="AH42" s="115"/>
      <c r="AL42" s="116"/>
    </row>
    <row r="43" spans="1:38" hidden="1" outlineLevel="1" x14ac:dyDescent="0.25">
      <c r="A43" s="9" t="s">
        <v>64</v>
      </c>
      <c r="B43" s="117" t="s">
        <v>138</v>
      </c>
      <c r="C43" s="142" t="s">
        <v>63</v>
      </c>
      <c r="D43" s="119" t="s">
        <v>153</v>
      </c>
      <c r="E43" s="120">
        <v>41782</v>
      </c>
      <c r="F43" s="120">
        <v>41817</v>
      </c>
      <c r="G43" s="120">
        <v>41836</v>
      </c>
      <c r="H43" s="146"/>
      <c r="I43" s="146"/>
      <c r="J43" s="146"/>
      <c r="K43" s="146"/>
      <c r="L43" s="146"/>
      <c r="M43" s="146"/>
      <c r="N43" s="122">
        <v>3.4000000000000002E-4</v>
      </c>
      <c r="O43" s="129">
        <v>5.7970000000000001E-2</v>
      </c>
      <c r="P43" s="124">
        <v>5.8651026392961877E-3</v>
      </c>
      <c r="Q43" s="120" t="s">
        <v>262</v>
      </c>
      <c r="R43" s="125" t="s">
        <v>274</v>
      </c>
      <c r="S43" s="140"/>
      <c r="T43" s="141"/>
      <c r="U43" s="141"/>
      <c r="V43" s="128"/>
      <c r="W43" s="128"/>
      <c r="X43" s="129"/>
      <c r="Y43" s="129"/>
      <c r="Z43" s="129"/>
      <c r="AA43" s="129"/>
      <c r="AB43" s="150" t="s">
        <v>100</v>
      </c>
      <c r="AC43" s="132">
        <v>5.3859999999999998E-2</v>
      </c>
      <c r="AD43" s="133"/>
      <c r="AE43" s="134"/>
      <c r="AF43" s="134"/>
      <c r="AH43" s="115"/>
      <c r="AL43" s="116"/>
    </row>
    <row r="44" spans="1:38" hidden="1" outlineLevel="1" x14ac:dyDescent="0.25">
      <c r="A44" s="10" t="s">
        <v>66</v>
      </c>
      <c r="B44" s="117" t="s">
        <v>139</v>
      </c>
      <c r="C44" s="142" t="s">
        <v>65</v>
      </c>
      <c r="D44" s="119" t="s">
        <v>153</v>
      </c>
      <c r="E44" s="160">
        <v>41747</v>
      </c>
      <c r="F44" s="120">
        <v>41784</v>
      </c>
      <c r="G44" s="120"/>
      <c r="H44" s="161"/>
      <c r="I44" s="161"/>
      <c r="J44" s="161"/>
      <c r="K44" s="161"/>
      <c r="L44" s="161"/>
      <c r="M44" s="161"/>
      <c r="N44" s="122"/>
      <c r="O44" s="129">
        <v>8.2760000000000004E-3</v>
      </c>
      <c r="P44" s="124"/>
      <c r="Q44" s="120"/>
      <c r="R44" s="125"/>
      <c r="S44" s="140"/>
      <c r="T44" s="141"/>
      <c r="U44" s="141"/>
      <c r="V44" s="128"/>
      <c r="W44" s="128"/>
      <c r="X44" s="129"/>
      <c r="Y44" s="129"/>
      <c r="Z44" s="129"/>
      <c r="AA44" s="129"/>
      <c r="AB44" s="150" t="s">
        <v>100</v>
      </c>
      <c r="AC44" s="132">
        <v>9.4889999999999992E-3</v>
      </c>
      <c r="AD44" s="133"/>
      <c r="AE44" s="134"/>
      <c r="AF44" s="134"/>
      <c r="AH44" s="115"/>
      <c r="AL44" s="116"/>
    </row>
    <row r="45" spans="1:38" hidden="1" outlineLevel="1" x14ac:dyDescent="0.25">
      <c r="A45" s="10"/>
      <c r="B45" s="155" t="s">
        <v>241</v>
      </c>
      <c r="C45" s="156" t="s">
        <v>298</v>
      </c>
      <c r="D45" s="120"/>
      <c r="E45" s="120">
        <v>41754</v>
      </c>
      <c r="F45" s="120">
        <v>41794</v>
      </c>
      <c r="G45" s="120">
        <v>41806</v>
      </c>
      <c r="H45" s="138"/>
      <c r="I45" s="138"/>
      <c r="J45" s="138"/>
      <c r="K45" s="138"/>
      <c r="L45" s="138"/>
      <c r="M45" s="138"/>
      <c r="N45" s="122">
        <v>0.04</v>
      </c>
      <c r="O45" s="129">
        <v>0.81040000000000001</v>
      </c>
      <c r="P45" s="124">
        <v>4.9358341559723594E-2</v>
      </c>
      <c r="Q45" s="120" t="s">
        <v>270</v>
      </c>
      <c r="R45" s="125" t="s">
        <v>234</v>
      </c>
      <c r="S45" s="140"/>
      <c r="T45" s="141"/>
      <c r="U45" s="141"/>
      <c r="V45" s="128"/>
      <c r="W45" s="128"/>
      <c r="X45" s="129"/>
      <c r="Y45" s="129"/>
      <c r="Z45" s="129"/>
      <c r="AA45" s="129"/>
      <c r="AB45" s="150"/>
      <c r="AC45" s="132">
        <v>0.71850000000000003</v>
      </c>
      <c r="AD45" s="133"/>
      <c r="AE45" s="134"/>
      <c r="AF45" s="134"/>
      <c r="AH45" s="115"/>
      <c r="AL45" s="116"/>
    </row>
    <row r="46" spans="1:38" collapsed="1" x14ac:dyDescent="0.25">
      <c r="A46" s="9" t="s">
        <v>68</v>
      </c>
      <c r="B46" s="117" t="s">
        <v>140</v>
      </c>
      <c r="C46" s="142" t="s">
        <v>67</v>
      </c>
      <c r="D46" s="119" t="s">
        <v>153</v>
      </c>
      <c r="E46" s="120">
        <v>41765</v>
      </c>
      <c r="F46" s="120">
        <v>41807</v>
      </c>
      <c r="G46" s="120">
        <v>41824</v>
      </c>
      <c r="H46" s="146"/>
      <c r="I46" s="146"/>
      <c r="J46" s="146"/>
      <c r="K46" s="138">
        <v>13.8</v>
      </c>
      <c r="L46" s="138"/>
      <c r="M46" s="138"/>
      <c r="N46" s="122">
        <v>20</v>
      </c>
      <c r="O46" s="129">
        <v>268.98</v>
      </c>
      <c r="P46" s="124">
        <v>7.435497062978659E-2</v>
      </c>
      <c r="Q46" s="141" t="s">
        <v>269</v>
      </c>
      <c r="R46" s="141" t="s">
        <v>284</v>
      </c>
      <c r="S46" s="141">
        <v>41978</v>
      </c>
      <c r="T46" s="141">
        <v>41978</v>
      </c>
      <c r="U46" s="141">
        <v>41989</v>
      </c>
      <c r="V46" s="128"/>
      <c r="W46" s="128"/>
      <c r="X46" s="129"/>
      <c r="Y46" s="129"/>
      <c r="Z46" s="129">
        <v>25</v>
      </c>
      <c r="AA46" s="129"/>
      <c r="AB46" s="150"/>
      <c r="AC46" s="132">
        <v>214</v>
      </c>
      <c r="AD46" s="133">
        <v>0.11682242990654206</v>
      </c>
      <c r="AE46" s="134"/>
      <c r="AF46" s="134"/>
      <c r="AH46" s="115"/>
      <c r="AL46" s="116"/>
    </row>
    <row r="47" spans="1:38" x14ac:dyDescent="0.25">
      <c r="A47" s="10" t="s">
        <v>70</v>
      </c>
      <c r="B47" s="117" t="s">
        <v>141</v>
      </c>
      <c r="C47" s="142" t="s">
        <v>69</v>
      </c>
      <c r="D47" s="132"/>
      <c r="E47" s="120">
        <v>41786</v>
      </c>
      <c r="F47" s="120">
        <v>41820</v>
      </c>
      <c r="G47" s="120"/>
      <c r="H47" s="146"/>
      <c r="I47" s="146"/>
      <c r="J47" s="146"/>
      <c r="K47" s="146"/>
      <c r="L47" s="146"/>
      <c r="M47" s="146"/>
      <c r="N47" s="122">
        <v>0</v>
      </c>
      <c r="O47" s="129">
        <v>76.599999999999994</v>
      </c>
      <c r="P47" s="124"/>
      <c r="Q47" s="120"/>
      <c r="R47" s="125"/>
      <c r="S47" s="140">
        <v>41905</v>
      </c>
      <c r="T47" s="141">
        <v>41937</v>
      </c>
      <c r="U47" s="141">
        <v>41948</v>
      </c>
      <c r="V47" s="128"/>
      <c r="W47" s="128"/>
      <c r="X47" s="129"/>
      <c r="Y47" s="129"/>
      <c r="Z47" s="129"/>
      <c r="AA47" s="129">
        <v>4.16</v>
      </c>
      <c r="AB47" s="150"/>
      <c r="AC47" s="132">
        <v>150</v>
      </c>
      <c r="AD47" s="133">
        <v>2.7733333333333336E-2</v>
      </c>
      <c r="AE47" s="145" t="s">
        <v>295</v>
      </c>
      <c r="AF47" s="145" t="s">
        <v>296</v>
      </c>
      <c r="AH47" s="115"/>
      <c r="AL47" s="116"/>
    </row>
    <row r="48" spans="1:38" hidden="1" outlineLevel="1" x14ac:dyDescent="0.25">
      <c r="A48" s="9" t="s">
        <v>72</v>
      </c>
      <c r="B48" s="117" t="s">
        <v>142</v>
      </c>
      <c r="C48" s="142" t="s">
        <v>71</v>
      </c>
      <c r="D48" s="132"/>
      <c r="E48" s="120">
        <v>41785</v>
      </c>
      <c r="F48" s="120">
        <v>41820</v>
      </c>
      <c r="G48" s="120"/>
      <c r="H48" s="146"/>
      <c r="I48" s="146"/>
      <c r="J48" s="146"/>
      <c r="K48" s="146"/>
      <c r="L48" s="146"/>
      <c r="M48" s="146"/>
      <c r="N48" s="122">
        <v>0</v>
      </c>
      <c r="O48" s="129">
        <v>0.504</v>
      </c>
      <c r="P48" s="124"/>
      <c r="Q48" s="120"/>
      <c r="R48" s="125"/>
      <c r="S48" s="140"/>
      <c r="T48" s="141"/>
      <c r="U48" s="141"/>
      <c r="V48" s="128"/>
      <c r="W48" s="128"/>
      <c r="X48" s="129"/>
      <c r="Y48" s="129"/>
      <c r="Z48" s="129"/>
      <c r="AA48" s="129"/>
      <c r="AB48" s="150" t="s">
        <v>109</v>
      </c>
      <c r="AC48" s="132">
        <v>0.505</v>
      </c>
      <c r="AD48" s="133"/>
      <c r="AE48" s="134"/>
      <c r="AF48" s="134"/>
      <c r="AH48" s="115"/>
      <c r="AL48" s="116"/>
    </row>
    <row r="49" spans="1:38" collapsed="1" x14ac:dyDescent="0.25">
      <c r="A49" s="10" t="s">
        <v>74</v>
      </c>
      <c r="B49" s="117" t="s">
        <v>143</v>
      </c>
      <c r="C49" s="142" t="s">
        <v>73</v>
      </c>
      <c r="D49" s="119" t="s">
        <v>153</v>
      </c>
      <c r="E49" s="120">
        <v>41771</v>
      </c>
      <c r="F49" s="120">
        <v>41820</v>
      </c>
      <c r="G49" s="120"/>
      <c r="H49" s="146"/>
      <c r="I49" s="146"/>
      <c r="J49" s="146"/>
      <c r="K49" s="146"/>
      <c r="L49" s="146"/>
      <c r="M49" s="146"/>
      <c r="N49" s="122">
        <v>0</v>
      </c>
      <c r="O49" s="129">
        <v>626.1</v>
      </c>
      <c r="P49" s="124"/>
      <c r="Q49" s="120"/>
      <c r="R49" s="162"/>
      <c r="S49" s="140">
        <v>41904</v>
      </c>
      <c r="T49" s="141">
        <v>41953</v>
      </c>
      <c r="U49" s="141">
        <v>41964</v>
      </c>
      <c r="V49" s="128"/>
      <c r="W49" s="128"/>
      <c r="X49" s="129"/>
      <c r="Y49" s="129"/>
      <c r="Z49" s="129"/>
      <c r="AA49" s="129">
        <v>34.44</v>
      </c>
      <c r="AB49" s="150"/>
      <c r="AC49" s="132">
        <v>737</v>
      </c>
      <c r="AD49" s="133">
        <v>4.6729986431478965E-2</v>
      </c>
      <c r="AE49" s="134"/>
      <c r="AF49" s="134"/>
      <c r="AH49" s="115"/>
      <c r="AL49" s="116"/>
    </row>
    <row r="50" spans="1:38" hidden="1" outlineLevel="1" x14ac:dyDescent="0.25">
      <c r="A50" s="9" t="s">
        <v>76</v>
      </c>
      <c r="B50" s="117" t="s">
        <v>144</v>
      </c>
      <c r="C50" s="142" t="s">
        <v>75</v>
      </c>
      <c r="D50" s="132"/>
      <c r="E50" s="120">
        <v>41771</v>
      </c>
      <c r="F50" s="120">
        <v>41817</v>
      </c>
      <c r="G50" s="120"/>
      <c r="H50" s="146"/>
      <c r="I50" s="146"/>
      <c r="J50" s="146"/>
      <c r="K50" s="146"/>
      <c r="L50" s="146"/>
      <c r="M50" s="146"/>
      <c r="N50" s="122">
        <v>0</v>
      </c>
      <c r="O50" s="129">
        <v>406.05</v>
      </c>
      <c r="P50" s="124"/>
      <c r="Q50" s="120"/>
      <c r="R50" s="163"/>
      <c r="S50" s="140"/>
      <c r="T50" s="141"/>
      <c r="U50" s="141"/>
      <c r="V50" s="128"/>
      <c r="W50" s="128"/>
      <c r="X50" s="129"/>
      <c r="Y50" s="129"/>
      <c r="Z50" s="129"/>
      <c r="AA50" s="129"/>
      <c r="AB50" s="150"/>
      <c r="AC50" s="132">
        <v>406.8</v>
      </c>
      <c r="AD50" s="133"/>
      <c r="AE50" s="134"/>
      <c r="AF50" s="134"/>
      <c r="AH50" s="115"/>
      <c r="AL50" s="116"/>
    </row>
    <row r="51" spans="1:38" hidden="1" outlineLevel="1" x14ac:dyDescent="0.25">
      <c r="A51" s="10" t="s">
        <v>78</v>
      </c>
      <c r="B51" s="117" t="s">
        <v>145</v>
      </c>
      <c r="C51" s="142" t="s">
        <v>77</v>
      </c>
      <c r="D51" s="119" t="s">
        <v>153</v>
      </c>
      <c r="E51" s="120">
        <v>41771</v>
      </c>
      <c r="F51" s="120">
        <v>41817</v>
      </c>
      <c r="G51" s="120">
        <v>41836</v>
      </c>
      <c r="H51" s="146"/>
      <c r="I51" s="146"/>
      <c r="J51" s="146"/>
      <c r="K51" s="146"/>
      <c r="L51" s="123"/>
      <c r="M51" s="123"/>
      <c r="N51" s="122">
        <v>7.09</v>
      </c>
      <c r="O51" s="129">
        <v>113</v>
      </c>
      <c r="P51" s="124">
        <v>6.2743362831858412E-2</v>
      </c>
      <c r="Q51" s="120" t="s">
        <v>262</v>
      </c>
      <c r="R51" s="163" t="s">
        <v>274</v>
      </c>
      <c r="S51" s="140">
        <v>41953</v>
      </c>
      <c r="T51" s="141">
        <v>41988</v>
      </c>
      <c r="U51" s="141"/>
      <c r="V51" s="128"/>
      <c r="W51" s="128"/>
      <c r="X51" s="129"/>
      <c r="Y51" s="129"/>
      <c r="Z51" s="129"/>
      <c r="AA51" s="129"/>
      <c r="AB51" s="150"/>
      <c r="AC51" s="132">
        <v>79.7</v>
      </c>
      <c r="AD51" s="133"/>
      <c r="AE51" s="134"/>
      <c r="AF51" s="134"/>
      <c r="AH51" s="115"/>
      <c r="AL51" s="116"/>
    </row>
    <row r="52" spans="1:38" collapsed="1" x14ac:dyDescent="0.25">
      <c r="A52" s="9" t="s">
        <v>80</v>
      </c>
      <c r="B52" s="117" t="s">
        <v>146</v>
      </c>
      <c r="C52" s="142" t="s">
        <v>79</v>
      </c>
      <c r="D52" s="119" t="s">
        <v>153</v>
      </c>
      <c r="E52" s="120">
        <v>41743</v>
      </c>
      <c r="F52" s="120">
        <v>41789</v>
      </c>
      <c r="G52" s="120"/>
      <c r="H52" s="146"/>
      <c r="I52" s="146"/>
      <c r="J52" s="146"/>
      <c r="K52" s="146"/>
      <c r="L52" s="146"/>
      <c r="M52" s="146"/>
      <c r="N52" s="122">
        <v>0</v>
      </c>
      <c r="O52" s="129">
        <v>6.82</v>
      </c>
      <c r="P52" s="124"/>
      <c r="Q52" s="120"/>
      <c r="R52" s="163"/>
      <c r="S52" s="140">
        <v>41950</v>
      </c>
      <c r="T52" s="141">
        <v>41985</v>
      </c>
      <c r="U52" s="141">
        <v>41996</v>
      </c>
      <c r="V52" s="128"/>
      <c r="W52" s="128"/>
      <c r="X52" s="129"/>
      <c r="Y52" s="129"/>
      <c r="Z52" s="129">
        <v>0.57999999999999996</v>
      </c>
      <c r="AA52" s="129"/>
      <c r="AB52" s="150"/>
      <c r="AC52" s="132">
        <v>12.805</v>
      </c>
      <c r="AD52" s="133">
        <v>4.5294806716126512E-2</v>
      </c>
      <c r="AE52" s="134"/>
      <c r="AF52" s="134"/>
      <c r="AH52" s="115"/>
      <c r="AL52" s="116"/>
    </row>
    <row r="53" spans="1:38" hidden="1" outlineLevel="1" x14ac:dyDescent="0.25">
      <c r="A53" s="10" t="s">
        <v>82</v>
      </c>
      <c r="B53" s="117" t="s">
        <v>147</v>
      </c>
      <c r="C53" s="142" t="s">
        <v>81</v>
      </c>
      <c r="D53" s="119" t="s">
        <v>153</v>
      </c>
      <c r="E53" s="120">
        <v>41771</v>
      </c>
      <c r="F53" s="120">
        <v>41789</v>
      </c>
      <c r="G53" s="120"/>
      <c r="H53" s="146"/>
      <c r="I53" s="146"/>
      <c r="J53" s="146"/>
      <c r="K53" s="146"/>
      <c r="L53" s="146"/>
      <c r="M53" s="146"/>
      <c r="N53" s="122">
        <v>0</v>
      </c>
      <c r="O53" s="129">
        <v>1263</v>
      </c>
      <c r="P53" s="124"/>
      <c r="Q53" s="120"/>
      <c r="R53" s="163"/>
      <c r="S53" s="140"/>
      <c r="T53" s="141"/>
      <c r="U53" s="141"/>
      <c r="V53" s="128"/>
      <c r="W53" s="128"/>
      <c r="X53" s="129"/>
      <c r="Y53" s="129"/>
      <c r="Z53" s="129"/>
      <c r="AA53" s="129"/>
      <c r="AB53" s="150"/>
      <c r="AC53" s="132">
        <v>1215</v>
      </c>
      <c r="AD53" s="133"/>
      <c r="AE53" s="134"/>
      <c r="AF53" s="134"/>
      <c r="AH53" s="115"/>
      <c r="AL53" s="116"/>
    </row>
    <row r="54" spans="1:38" hidden="1" outlineLevel="1" x14ac:dyDescent="0.25">
      <c r="A54" s="9" t="s">
        <v>84</v>
      </c>
      <c r="B54" s="117" t="s">
        <v>148</v>
      </c>
      <c r="C54" s="142" t="s">
        <v>83</v>
      </c>
      <c r="D54" s="119" t="s">
        <v>153</v>
      </c>
      <c r="E54" s="120">
        <v>41766</v>
      </c>
      <c r="F54" s="120">
        <v>41817</v>
      </c>
      <c r="G54" s="120">
        <v>41829</v>
      </c>
      <c r="H54" s="146"/>
      <c r="I54" s="146"/>
      <c r="J54" s="146"/>
      <c r="K54" s="146"/>
      <c r="L54" s="146"/>
      <c r="M54" s="146"/>
      <c r="N54" s="122">
        <v>2.3363999999999999E-2</v>
      </c>
      <c r="O54" s="129">
        <v>2.25</v>
      </c>
      <c r="P54" s="124">
        <v>1.0383999999999999E-2</v>
      </c>
      <c r="Q54" s="120" t="s">
        <v>271</v>
      </c>
      <c r="R54" s="164" t="s">
        <v>286</v>
      </c>
      <c r="S54" s="140"/>
      <c r="T54" s="141"/>
      <c r="U54" s="141"/>
      <c r="V54" s="128"/>
      <c r="W54" s="128"/>
      <c r="X54" s="129"/>
      <c r="Y54" s="129"/>
      <c r="Z54" s="129"/>
      <c r="AA54" s="129"/>
      <c r="AB54" s="150"/>
      <c r="AC54" s="132">
        <v>1.6850000000000001</v>
      </c>
      <c r="AD54" s="133"/>
      <c r="AE54" s="134"/>
      <c r="AF54" s="134"/>
      <c r="AH54" s="115"/>
      <c r="AL54" s="116"/>
    </row>
    <row r="55" spans="1:38" hidden="1" outlineLevel="1" x14ac:dyDescent="0.25">
      <c r="A55" s="10" t="s">
        <v>86</v>
      </c>
      <c r="B55" s="117" t="s">
        <v>149</v>
      </c>
      <c r="C55" s="142" t="s">
        <v>85</v>
      </c>
      <c r="D55" s="119" t="s">
        <v>153</v>
      </c>
      <c r="E55" s="120">
        <v>41743</v>
      </c>
      <c r="F55" s="120">
        <v>41789</v>
      </c>
      <c r="G55" s="120">
        <v>41801</v>
      </c>
      <c r="H55" s="146"/>
      <c r="I55" s="146"/>
      <c r="J55" s="146"/>
      <c r="K55" s="146"/>
      <c r="L55" s="146"/>
      <c r="M55" s="146"/>
      <c r="N55" s="122">
        <v>52.52</v>
      </c>
      <c r="O55" s="129">
        <v>648</v>
      </c>
      <c r="P55" s="124">
        <v>8.104938271604939E-2</v>
      </c>
      <c r="Q55" s="141" t="s">
        <v>272</v>
      </c>
      <c r="R55" s="164" t="s">
        <v>287</v>
      </c>
      <c r="S55" s="140"/>
      <c r="T55" s="141"/>
      <c r="U55" s="141"/>
      <c r="V55" s="128"/>
      <c r="W55" s="128"/>
      <c r="X55" s="129"/>
      <c r="Y55" s="129"/>
      <c r="Z55" s="129"/>
      <c r="AA55" s="129"/>
      <c r="AB55" s="150"/>
      <c r="AC55" s="132">
        <v>421</v>
      </c>
      <c r="AD55" s="133"/>
      <c r="AE55" s="134"/>
      <c r="AF55" s="134"/>
      <c r="AH55" s="115"/>
      <c r="AL55" s="116"/>
    </row>
    <row r="56" spans="1:38" hidden="1" outlineLevel="1" x14ac:dyDescent="0.25">
      <c r="A56" s="9" t="s">
        <v>88</v>
      </c>
      <c r="B56" s="117" t="s">
        <v>150</v>
      </c>
      <c r="C56" s="142" t="s">
        <v>87</v>
      </c>
      <c r="D56" s="119" t="s">
        <v>153</v>
      </c>
      <c r="E56" s="120">
        <v>41759</v>
      </c>
      <c r="F56" s="120">
        <v>41809</v>
      </c>
      <c r="G56" s="120">
        <v>41827</v>
      </c>
      <c r="H56" s="146"/>
      <c r="I56" s="146"/>
      <c r="J56" s="146"/>
      <c r="K56" s="146"/>
      <c r="L56" s="146"/>
      <c r="M56" s="146"/>
      <c r="N56" s="122">
        <v>0.11</v>
      </c>
      <c r="O56" s="129">
        <v>38.9</v>
      </c>
      <c r="P56" s="124">
        <v>2.8277634961439589E-3</v>
      </c>
      <c r="Q56" s="120" t="s">
        <v>248</v>
      </c>
      <c r="R56" s="163" t="s">
        <v>283</v>
      </c>
      <c r="S56" s="140"/>
      <c r="T56" s="141"/>
      <c r="U56" s="141"/>
      <c r="V56" s="128"/>
      <c r="W56" s="128"/>
      <c r="X56" s="129"/>
      <c r="Y56" s="129"/>
      <c r="Z56" s="129"/>
      <c r="AA56" s="129"/>
      <c r="AB56" s="150"/>
      <c r="AC56" s="132">
        <v>34.799999999999997</v>
      </c>
      <c r="AD56" s="133"/>
      <c r="AE56" s="134"/>
      <c r="AF56" s="134"/>
      <c r="AH56" s="115"/>
      <c r="AL56" s="116"/>
    </row>
    <row r="57" spans="1:38" hidden="1" outlineLevel="1" x14ac:dyDescent="0.25">
      <c r="A57" s="10" t="s">
        <v>90</v>
      </c>
      <c r="B57" s="117" t="s">
        <v>151</v>
      </c>
      <c r="C57" s="142" t="s">
        <v>89</v>
      </c>
      <c r="D57" s="165"/>
      <c r="E57" s="120">
        <v>41771</v>
      </c>
      <c r="F57" s="120">
        <v>41814</v>
      </c>
      <c r="G57" s="166">
        <v>41831</v>
      </c>
      <c r="H57" s="146"/>
      <c r="I57" s="146"/>
      <c r="J57" s="146"/>
      <c r="K57" s="146"/>
      <c r="L57" s="146"/>
      <c r="M57" s="146"/>
      <c r="N57" s="122">
        <v>5.9749999999999998E-2</v>
      </c>
      <c r="O57" s="129">
        <v>1.2198</v>
      </c>
      <c r="P57" s="124">
        <v>4.8983439908181665E-2</v>
      </c>
      <c r="Q57" s="120" t="s">
        <v>266</v>
      </c>
      <c r="R57" s="163" t="s">
        <v>279</v>
      </c>
      <c r="S57" s="140"/>
      <c r="T57" s="141"/>
      <c r="U57" s="141"/>
      <c r="V57" s="128"/>
      <c r="W57" s="128"/>
      <c r="X57" s="129"/>
      <c r="Y57" s="129"/>
      <c r="Z57" s="129"/>
      <c r="AA57" s="129"/>
      <c r="AB57" s="150" t="s">
        <v>214</v>
      </c>
      <c r="AC57" s="132">
        <v>0.97499999999999998</v>
      </c>
      <c r="AD57" s="133"/>
      <c r="AE57" s="134"/>
      <c r="AF57" s="134"/>
      <c r="AH57" s="115"/>
      <c r="AL57" s="116"/>
    </row>
    <row r="58" spans="1:38" hidden="1" outlineLevel="1" x14ac:dyDescent="0.25">
      <c r="A58" s="77"/>
      <c r="B58" s="155" t="s">
        <v>227</v>
      </c>
      <c r="C58" s="142" t="s">
        <v>222</v>
      </c>
      <c r="D58" s="167" t="s">
        <v>153</v>
      </c>
      <c r="E58" s="120">
        <v>41767</v>
      </c>
      <c r="F58" s="120">
        <v>41816</v>
      </c>
      <c r="G58" s="120">
        <v>41829</v>
      </c>
      <c r="H58" s="120"/>
      <c r="I58" s="120"/>
      <c r="J58" s="120"/>
      <c r="K58" s="120"/>
      <c r="L58" s="120"/>
      <c r="M58" s="120"/>
      <c r="N58" s="122">
        <v>2.25</v>
      </c>
      <c r="O58" s="129">
        <v>28.72</v>
      </c>
      <c r="P58" s="124">
        <v>7.8342618384401111E-2</v>
      </c>
      <c r="Q58" s="120" t="s">
        <v>271</v>
      </c>
      <c r="R58" s="164" t="s">
        <v>286</v>
      </c>
      <c r="S58" s="140"/>
      <c r="T58" s="141"/>
      <c r="U58" s="141"/>
      <c r="V58" s="128"/>
      <c r="W58" s="128"/>
      <c r="X58" s="168"/>
      <c r="Y58" s="168"/>
      <c r="Z58" s="168"/>
      <c r="AA58" s="168"/>
      <c r="AB58" s="150"/>
      <c r="AC58" s="132">
        <v>28.4</v>
      </c>
      <c r="AD58" s="133"/>
      <c r="AE58" s="134"/>
      <c r="AF58" s="134"/>
      <c r="AH58" s="115"/>
      <c r="AL58" s="116"/>
    </row>
    <row r="59" spans="1:38" hidden="1" outlineLevel="1" x14ac:dyDescent="0.25">
      <c r="A59" s="99"/>
      <c r="B59" s="117" t="s">
        <v>254</v>
      </c>
      <c r="C59" s="142" t="s">
        <v>91</v>
      </c>
      <c r="D59" s="169"/>
      <c r="E59" s="33">
        <v>41771</v>
      </c>
      <c r="F59" s="67">
        <v>41820</v>
      </c>
      <c r="G59" s="67">
        <v>41831</v>
      </c>
      <c r="H59" s="138"/>
      <c r="I59" s="138"/>
      <c r="J59" s="138"/>
      <c r="K59" s="138"/>
      <c r="L59" s="138"/>
      <c r="M59" s="138"/>
      <c r="N59" s="122">
        <v>0</v>
      </c>
      <c r="O59" s="129">
        <v>50.3</v>
      </c>
      <c r="P59" s="124">
        <v>0</v>
      </c>
      <c r="Q59" s="120" t="s">
        <v>266</v>
      </c>
      <c r="R59" s="163" t="s">
        <v>279</v>
      </c>
      <c r="S59" s="140"/>
      <c r="T59" s="141"/>
      <c r="U59" s="141"/>
      <c r="V59" s="128"/>
      <c r="W59" s="128"/>
      <c r="X59" s="159"/>
      <c r="Y59" s="159"/>
      <c r="Z59" s="159"/>
      <c r="AA59" s="159"/>
      <c r="AB59" s="150"/>
      <c r="AC59" s="132">
        <v>22.89</v>
      </c>
      <c r="AD59" s="133"/>
      <c r="AE59" s="134"/>
      <c r="AF59" s="134"/>
      <c r="AH59" s="115"/>
      <c r="AL59" s="116"/>
    </row>
    <row r="60" spans="1:38" s="106" customFormat="1" ht="15.75" hidden="1" outlineLevel="1" thickBot="1" x14ac:dyDescent="0.3">
      <c r="A60" s="11" t="s">
        <v>92</v>
      </c>
      <c r="B60" s="170" t="s">
        <v>253</v>
      </c>
      <c r="C60" s="171" t="s">
        <v>252</v>
      </c>
      <c r="D60" s="172"/>
      <c r="E60" s="33">
        <v>41771</v>
      </c>
      <c r="F60" s="67">
        <v>41820</v>
      </c>
      <c r="G60" s="67">
        <v>41831</v>
      </c>
      <c r="H60" s="146"/>
      <c r="I60" s="146"/>
      <c r="J60" s="146"/>
      <c r="K60" s="146"/>
      <c r="L60" s="146"/>
      <c r="M60" s="146"/>
      <c r="N60" s="122">
        <v>0.05</v>
      </c>
      <c r="O60" s="123">
        <v>24.5</v>
      </c>
      <c r="P60" s="173">
        <v>2.0408163265306124E-3</v>
      </c>
      <c r="Q60" s="120" t="s">
        <v>266</v>
      </c>
      <c r="R60" s="174" t="s">
        <v>279</v>
      </c>
      <c r="S60" s="140"/>
      <c r="T60" s="141"/>
      <c r="U60" s="141"/>
      <c r="V60" s="128"/>
      <c r="W60" s="128"/>
      <c r="X60" s="129"/>
      <c r="Y60" s="129"/>
      <c r="Z60" s="129"/>
      <c r="AA60" s="129"/>
      <c r="AB60" s="150"/>
      <c r="AC60" s="132">
        <v>13.82</v>
      </c>
      <c r="AD60" s="133"/>
      <c r="AE60" s="134"/>
      <c r="AF60" s="134"/>
      <c r="AH60" s="115"/>
      <c r="AL60"/>
    </row>
    <row r="61" spans="1:38" collapsed="1" x14ac:dyDescent="0.25"/>
    <row r="62" spans="1:38" x14ac:dyDescent="0.25">
      <c r="A62" s="1"/>
      <c r="B62" s="107"/>
      <c r="C62" s="107"/>
      <c r="D62" s="107"/>
      <c r="E62" s="106"/>
      <c r="G62" s="7"/>
    </row>
    <row r="63" spans="1:38" x14ac:dyDescent="0.25">
      <c r="A63" s="4" t="s">
        <v>94</v>
      </c>
    </row>
    <row r="64" spans="1:38" x14ac:dyDescent="0.25">
      <c r="A64" s="8" t="s">
        <v>95</v>
      </c>
      <c r="B64" s="112"/>
      <c r="AE64" s="175"/>
      <c r="AG64" s="116"/>
    </row>
    <row r="65" spans="1:33" x14ac:dyDescent="0.25">
      <c r="A65" s="8"/>
      <c r="B65" s="112"/>
      <c r="AE65" s="175"/>
      <c r="AG65" s="116"/>
    </row>
    <row r="66" spans="1:33" x14ac:dyDescent="0.25">
      <c r="A66" s="8" t="s">
        <v>96</v>
      </c>
      <c r="B66" s="112"/>
      <c r="AE66" s="175"/>
      <c r="AG66" s="116"/>
    </row>
    <row r="67" spans="1:33" x14ac:dyDescent="0.25">
      <c r="A67" s="8" t="s">
        <v>97</v>
      </c>
      <c r="B67" s="112"/>
      <c r="AE67" s="175"/>
      <c r="AG67" s="116"/>
    </row>
    <row r="68" spans="1:33" x14ac:dyDescent="0.25">
      <c r="A68" s="8" t="s">
        <v>111</v>
      </c>
      <c r="AE68" s="175"/>
      <c r="AG68" s="116"/>
    </row>
    <row r="69" spans="1:33" x14ac:dyDescent="0.25">
      <c r="A69" s="8" t="s">
        <v>112</v>
      </c>
      <c r="B69" s="113"/>
      <c r="AE69" s="175"/>
      <c r="AG69" s="116"/>
    </row>
    <row r="70" spans="1:33" x14ac:dyDescent="0.25">
      <c r="AE70" s="175"/>
      <c r="AG70" s="116"/>
    </row>
    <row r="71" spans="1:33" x14ac:dyDescent="0.25">
      <c r="AE71" s="175"/>
      <c r="AG71" s="116"/>
    </row>
    <row r="72" spans="1:33" x14ac:dyDescent="0.25">
      <c r="AE72" s="175"/>
      <c r="AG72" s="116"/>
    </row>
    <row r="73" spans="1:33" x14ac:dyDescent="0.25">
      <c r="AE73" s="175"/>
      <c r="AG73" s="116"/>
    </row>
    <row r="74" spans="1:33" x14ac:dyDescent="0.25">
      <c r="AE74" s="175"/>
      <c r="AG74" s="116"/>
    </row>
    <row r="75" spans="1:33" x14ac:dyDescent="0.25">
      <c r="AE75" s="175"/>
      <c r="AG75" s="116"/>
    </row>
    <row r="76" spans="1:33" x14ac:dyDescent="0.25">
      <c r="AE76" s="175"/>
      <c r="AG76" s="116"/>
    </row>
    <row r="77" spans="1:33" x14ac:dyDescent="0.25">
      <c r="AE77" s="175"/>
      <c r="AG77" s="116"/>
    </row>
    <row r="78" spans="1:33" x14ac:dyDescent="0.25">
      <c r="AE78" s="175"/>
      <c r="AG78" s="116"/>
    </row>
    <row r="79" spans="1:33" x14ac:dyDescent="0.25">
      <c r="AE79" s="175"/>
      <c r="AG79" s="116"/>
    </row>
    <row r="80" spans="1:33" x14ac:dyDescent="0.25">
      <c r="AE80" s="175"/>
      <c r="AG80" s="116"/>
    </row>
    <row r="81" spans="31:33" x14ac:dyDescent="0.25">
      <c r="AE81" s="175"/>
      <c r="AG81" s="116"/>
    </row>
    <row r="82" spans="31:33" x14ac:dyDescent="0.25">
      <c r="AE82" s="175"/>
      <c r="AG82" s="116"/>
    </row>
    <row r="83" spans="31:33" x14ac:dyDescent="0.25">
      <c r="AE83" s="175"/>
      <c r="AG83" s="116"/>
    </row>
    <row r="84" spans="31:33" x14ac:dyDescent="0.25">
      <c r="AE84" s="175"/>
      <c r="AG84" s="116"/>
    </row>
    <row r="85" spans="31:33" x14ac:dyDescent="0.25">
      <c r="AE85" s="175"/>
      <c r="AG85" s="116"/>
    </row>
    <row r="86" spans="31:33" x14ac:dyDescent="0.25">
      <c r="AE86" s="175"/>
      <c r="AG86" s="116"/>
    </row>
    <row r="87" spans="31:33" x14ac:dyDescent="0.25">
      <c r="AE87" s="175"/>
      <c r="AG87" s="116"/>
    </row>
    <row r="88" spans="31:33" x14ac:dyDescent="0.25">
      <c r="AE88" s="175"/>
      <c r="AG88" s="116"/>
    </row>
    <row r="89" spans="31:33" x14ac:dyDescent="0.25">
      <c r="AE89" s="175"/>
      <c r="AG89" s="116"/>
    </row>
    <row r="90" spans="31:33" x14ac:dyDescent="0.25">
      <c r="AE90" s="175"/>
      <c r="AG90" s="116"/>
    </row>
    <row r="91" spans="31:33" x14ac:dyDescent="0.25">
      <c r="AE91" s="175"/>
      <c r="AG91" s="116"/>
    </row>
    <row r="92" spans="31:33" x14ac:dyDescent="0.25">
      <c r="AE92" s="175"/>
      <c r="AG92" s="116"/>
    </row>
    <row r="93" spans="31:33" x14ac:dyDescent="0.25">
      <c r="AE93" s="175"/>
      <c r="AG93" s="116"/>
    </row>
    <row r="94" spans="31:33" x14ac:dyDescent="0.25">
      <c r="AE94" s="175"/>
      <c r="AG94" s="116"/>
    </row>
    <row r="95" spans="31:33" x14ac:dyDescent="0.25">
      <c r="AE95" s="175"/>
      <c r="AG95" s="116"/>
    </row>
    <row r="96" spans="31:33" x14ac:dyDescent="0.25">
      <c r="AE96" s="175"/>
      <c r="AG96" s="116"/>
    </row>
    <row r="97" spans="31:33" x14ac:dyDescent="0.25">
      <c r="AE97" s="175"/>
      <c r="AG97" s="116"/>
    </row>
    <row r="98" spans="31:33" x14ac:dyDescent="0.25">
      <c r="AE98" s="175"/>
      <c r="AG98" s="116"/>
    </row>
    <row r="99" spans="31:33" x14ac:dyDescent="0.25">
      <c r="AE99" s="175"/>
      <c r="AG99" s="116"/>
    </row>
    <row r="100" spans="31:33" x14ac:dyDescent="0.25">
      <c r="AE100" s="175"/>
      <c r="AG100" s="116"/>
    </row>
    <row r="101" spans="31:33" x14ac:dyDescent="0.25">
      <c r="AE101" s="175"/>
      <c r="AG101" s="116"/>
    </row>
    <row r="102" spans="31:33" x14ac:dyDescent="0.25">
      <c r="AE102" s="175"/>
      <c r="AG102" s="116"/>
    </row>
    <row r="103" spans="31:33" x14ac:dyDescent="0.25">
      <c r="AE103" s="175"/>
      <c r="AG103" s="116"/>
    </row>
    <row r="104" spans="31:33" x14ac:dyDescent="0.25">
      <c r="AE104" s="175"/>
      <c r="AG104" s="116"/>
    </row>
    <row r="105" spans="31:33" x14ac:dyDescent="0.25">
      <c r="AE105" s="175"/>
      <c r="AG105" s="116"/>
    </row>
    <row r="106" spans="31:33" x14ac:dyDescent="0.25">
      <c r="AE106" s="175"/>
      <c r="AG106" s="116"/>
    </row>
    <row r="107" spans="31:33" x14ac:dyDescent="0.25">
      <c r="AE107" s="175"/>
      <c r="AG107" s="116"/>
    </row>
    <row r="108" spans="31:33" x14ac:dyDescent="0.25">
      <c r="AE108" s="175"/>
      <c r="AG108" s="116"/>
    </row>
    <row r="109" spans="31:33" x14ac:dyDescent="0.25">
      <c r="AE109" s="175"/>
      <c r="AG109" s="116"/>
    </row>
    <row r="110" spans="31:33" x14ac:dyDescent="0.25">
      <c r="AE110" s="175"/>
      <c r="AG110" s="116"/>
    </row>
    <row r="111" spans="31:33" x14ac:dyDescent="0.25">
      <c r="AE111" s="175"/>
      <c r="AG111" s="116"/>
    </row>
    <row r="112" spans="31:33" x14ac:dyDescent="0.25">
      <c r="AE112" s="175"/>
      <c r="AG112" s="116"/>
    </row>
    <row r="113" spans="31:33" x14ac:dyDescent="0.25">
      <c r="AE113" s="175"/>
      <c r="AG113" s="116"/>
    </row>
    <row r="114" spans="31:33" x14ac:dyDescent="0.25">
      <c r="AE114" s="175"/>
      <c r="AG114" s="116"/>
    </row>
    <row r="115" spans="31:33" x14ac:dyDescent="0.25">
      <c r="AE115" s="175"/>
      <c r="AG115" s="116"/>
    </row>
    <row r="116" spans="31:33" x14ac:dyDescent="0.25">
      <c r="AE116" s="175"/>
      <c r="AG116" s="116"/>
    </row>
    <row r="117" spans="31:33" x14ac:dyDescent="0.25">
      <c r="AE117" s="175"/>
      <c r="AG117" s="116"/>
    </row>
    <row r="118" spans="31:33" x14ac:dyDescent="0.25">
      <c r="AE118" s="175"/>
      <c r="AG118" s="116"/>
    </row>
    <row r="119" spans="31:33" x14ac:dyDescent="0.25">
      <c r="AE119" s="175"/>
      <c r="AG119" s="116"/>
    </row>
    <row r="120" spans="31:33" x14ac:dyDescent="0.25">
      <c r="AE120" s="176"/>
      <c r="AG120" s="116"/>
    </row>
    <row r="121" spans="31:33" x14ac:dyDescent="0.25">
      <c r="AE121" s="175"/>
      <c r="AG121" s="116"/>
    </row>
    <row r="122" spans="31:33" x14ac:dyDescent="0.25">
      <c r="AE122" s="175"/>
      <c r="AG122"/>
    </row>
  </sheetData>
  <dataConsolidate/>
  <mergeCells count="1">
    <mergeCell ref="AG3:AN7"/>
  </mergeCells>
  <hyperlinks>
    <hyperlink ref="A64" r:id="rId1"/>
    <hyperlink ref="A66" r:id="rId2"/>
    <hyperlink ref="A67" r:id="rId3"/>
    <hyperlink ref="A68" r:id="rId4"/>
    <hyperlink ref="A69" r:id="rId5"/>
    <hyperlink ref="D56" r:id="rId6" display="https://www.bspb.ru/investors/corporate-calendar/"/>
    <hyperlink ref="D2" r:id="rId7" display="http://www.gazprom.ru/investors/financial-calendar/2014/"/>
    <hyperlink ref="D25" r:id="rId8" display="http://www.polymetal.ru/~/media/Files/P/Polymetal/Attachments/pdf/AGM/2014/Notice%20of%20Annual%20General%20Meeting__rus.pdf"/>
    <hyperlink ref="D9" r:id="rId9" display="http://www.novatek.ru/ru/press/releases/index.php?id_4=851"/>
    <hyperlink ref="D11" r:id="rId10" display="http://www.nornik.ru/press-czentr/novosti-i-press-relizyi/press-relizyi/sovet-direktorov-norilskogo-nikelya-utverdil-kandidatov-v-sovet-dlya-golosovaniya-na-godovom-sobranii-akczionerov-6-iyunya-2014-g"/>
    <hyperlink ref="D12" r:id="rId11" display="http://www.company.mts.ru/comp/press-centre/press_release/2014-04-14-3634539/"/>
    <hyperlink ref="D13" r:id="rId12" display="http://www.vtb.ru/ir/calendar/"/>
    <hyperlink ref="D7" r:id="rId13" display="http://www.magnit-info.ru/upload/iblock/5a1/5a1f6d8c37b16f20ed99486d5c15585f.pdf"/>
    <hyperlink ref="D18" r:id="rId14" display="http://www.uralkali.com/ru/press_center/company_news/item16382/"/>
    <hyperlink ref="D34" r:id="rId15" display="http://www.phosagro.ru/investors/ir/item6935.php"/>
    <hyperlink ref="D35" r:id="rId16" display="https://moex.com/ru/listing/emidocs.aspx?id=1082"/>
    <hyperlink ref="D37" r:id="rId17" display="http://www.aeroflot.ru/cms/about/shareholders/corporate_calendar"/>
    <hyperlink ref="D32" r:id="rId18" display="http://www.severstal.com/rus/media/news/document11770.phtml"/>
    <hyperlink ref="D53" r:id="rId19" display="http://pharmstd.ru/page_30.html"/>
    <hyperlink ref="D4" r:id="rId20" display="http://www.sberbank.ru/moscow/ru/press_center/all/index.php?id114=200001720"/>
    <hyperlink ref="D14" r:id="rId21" display="..\Downloads\a4b71d3cc2ab1d06ee964b51ef58df0e3f89c075.doc"/>
    <hyperlink ref="D31" r:id="rId22" display="http://www.e-disclosure.ru/portal/event.aspx?EventId=h489qPre40SAaQR7PPUUKw-B-B"/>
    <hyperlink ref="D6" r:id="rId23" display="http://www.e-disclosure.ru/portal/event.aspx?EventId=eB5rRDfdokWiYOuO47bygQ-B-B"/>
    <hyperlink ref="D3" r:id="rId24" display="http://www.gazprom-neft.ru/press-center/news/1100634/"/>
    <hyperlink ref="D44" r:id="rId25" display="http://www.interrao.ru/press-center/news/?ELEMENT_ID=4005"/>
    <hyperlink ref="D52" r:id="rId26" display="http://www.mmk.ru/press_center/61458/"/>
    <hyperlink ref="D8" r:id="rId27" display="http://www.e-disclosure.ru/portal/event.aspx?EventId=1VOGzEieXE2JDAKClrvTDA-B-B"/>
    <hyperlink ref="D5" r:id="rId28" display="http://www.sberbank.ru/moscow/ru/press_center/all/index.php?id114=200001720"/>
    <hyperlink ref="D16" r:id="rId29" display="http://www.sistema.ru"/>
    <hyperlink ref="D33" r:id="rId30" display="http://nlmk.com/ru/press-release/?pid=1099"/>
    <hyperlink ref="D38" r:id="rId31" display="http://www.tgc1.ru/uploads/media/Decisions_BD_14042014.pdf"/>
    <hyperlink ref="D19" r:id="rId32" display="http://www.bashneft.ru/press/releases/6875/"/>
    <hyperlink ref="D55" r:id="rId33" display="http://www.sollers-auto.com/ru/press-center/news/index.php?id35=739"/>
    <hyperlink ref="D24" r:id="rId34" display="http://www.tattelecom.ru/meetingofshareholders"/>
    <hyperlink ref="D40" r:id="rId35" display="http://www.e-disclosure.ru/portal/event.aspx?EventId=aLs-CM-CT9O0C5aoXlfnob4w-B-B"/>
    <hyperlink ref="D26" r:id="rId36" display="http://www.e-disclosure.ru/portal/event.aspx?EventId=apJIonGuR0Kdu-ATD4a4qqA-B-B"/>
    <hyperlink ref="D42" r:id="rId37" display="http://www.e-disclosure.ru/portal/event.aspx?EventId=t-ATQVqvImEa7BBELAR0jsg-B-B"/>
    <hyperlink ref="D54" r:id="rId38" display="http://www.e-disclosure.ru/portal/event.aspx?EventId=-C1XiW5-AnEkmDNRAOARB2YA-B-B"/>
    <hyperlink ref="D27" r:id="rId39" display="http://www.e-disclosure.ru/portal/event.aspx?EventId=JanDBelXAky2gJUpN3ffNA-B-B"/>
    <hyperlink ref="D28" r:id="rId40" display="http://www.e-disclosure.ru/portal/event.aspx?EventId=wD-CsdzPlT0uhhT-AAC09WTA-B-B"/>
    <hyperlink ref="D46" r:id="rId41" display="http://www.e-disclosure.ru/portal/event.aspx?EventId=N5zC8v8LR0OkRDiPjkbeCg-B-B"/>
    <hyperlink ref="D30" r:id="rId42" display="http://www.e-disclosure.ru/portal/event.aspx?EventId=1WK-AKMyf8U22ROTz1MnMDw-B-B"/>
    <hyperlink ref="D51" r:id="rId43" display="http://www.e-disclosure.ru/portal/event.aspx?EventId=hS2Q1C0nwEiAAmnsjsIUjw-B-B"/>
    <hyperlink ref="D58" r:id="rId44" display="http://www.e-disclosure.ru/portal/event.aspx?EventId=ajUxvLWk-C0mt8C0r5g-CZiw-B-B"/>
    <hyperlink ref="D10" r:id="rId45" display="http://www.e-disclosure.ru/portal/event.aspx?EventId=EMy3zLuWNke157jN4DhZLw-B-B"/>
    <hyperlink ref="D49" r:id="rId46" display="http://www.e-disclosure.ru/portal/event.aspx?EventId=cQEYMGyHak2kXUGkxTv1-Ag-B-B"/>
    <hyperlink ref="D36" r:id="rId47" display="http://www.eon-russia.ru/pressroom/news/488644/"/>
    <hyperlink ref="D39" r:id="rId48" display="http://www.e-disclosure.ru/portal/event.aspx?EventId=oJnUIiEjlEWzQEz4nY7eWg-B-B"/>
    <hyperlink ref="D43" r:id="rId49" display="http://www.e-disclosure.ru/portal/event.aspx?EventId=mMOh7bJWEkm3SJaaxcAjwQ-B-B"/>
    <hyperlink ref="D17" r:id="rId50" display="http://www.e-disclosure.ru/portal/event.aspx?EventId=SP0wGvGetEerUC4dZRraBQ-B-B"/>
  </hyperlinks>
  <pageMargins left="0.7" right="0.7" top="0.75" bottom="0.75" header="0.3" footer="0.3"/>
  <pageSetup paperSize="9" orientation="portrait" r:id="rId51"/>
  <legacyDrawing r:id="rId52"/>
  <tableParts count="1">
    <tablePart r:id="rId5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38"/>
  <sheetViews>
    <sheetView topLeftCell="A10" workbookViewId="0">
      <selection activeCell="A47" sqref="A47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3" t="s">
        <v>198</v>
      </c>
    </row>
    <row r="2" spans="1:1" x14ac:dyDescent="0.25">
      <c r="A2" s="13"/>
    </row>
    <row r="3" spans="1:1" x14ac:dyDescent="0.25">
      <c r="A3" s="14" t="s">
        <v>158</v>
      </c>
    </row>
    <row r="4" spans="1:1" x14ac:dyDescent="0.25">
      <c r="A4" s="15"/>
    </row>
    <row r="5" spans="1:1" x14ac:dyDescent="0.25">
      <c r="A5" s="13" t="s">
        <v>159</v>
      </c>
    </row>
    <row r="6" spans="1:1" x14ac:dyDescent="0.25">
      <c r="A6" s="13"/>
    </row>
    <row r="7" spans="1:1" x14ac:dyDescent="0.25">
      <c r="A7" s="13" t="s">
        <v>160</v>
      </c>
    </row>
    <row r="8" spans="1:1" x14ac:dyDescent="0.25">
      <c r="A8" s="13" t="s">
        <v>161</v>
      </c>
    </row>
    <row r="9" spans="1:1" x14ac:dyDescent="0.25">
      <c r="A9" s="16" t="s">
        <v>162</v>
      </c>
    </row>
    <row r="10" spans="1:1" x14ac:dyDescent="0.25">
      <c r="A10" s="16" t="s">
        <v>163</v>
      </c>
    </row>
    <row r="11" spans="1:1" x14ac:dyDescent="0.25">
      <c r="A11" s="16" t="s">
        <v>164</v>
      </c>
    </row>
    <row r="12" spans="1:1" x14ac:dyDescent="0.25">
      <c r="A12" s="16"/>
    </row>
    <row r="13" spans="1:1" x14ac:dyDescent="0.25">
      <c r="A13" s="13" t="s">
        <v>165</v>
      </c>
    </row>
    <row r="14" spans="1:1" x14ac:dyDescent="0.25">
      <c r="A14" s="13" t="s">
        <v>166</v>
      </c>
    </row>
    <row r="15" spans="1:1" x14ac:dyDescent="0.25">
      <c r="A15" s="13" t="s">
        <v>167</v>
      </c>
    </row>
    <row r="16" spans="1:1" x14ac:dyDescent="0.25">
      <c r="A16" s="13"/>
    </row>
    <row r="17" spans="1:3" x14ac:dyDescent="0.25">
      <c r="A17" s="13" t="s">
        <v>168</v>
      </c>
    </row>
    <row r="18" spans="1:3" x14ac:dyDescent="0.25">
      <c r="A18" s="16" t="s">
        <v>169</v>
      </c>
    </row>
    <row r="19" spans="1:3" x14ac:dyDescent="0.25">
      <c r="A19" s="16" t="s">
        <v>170</v>
      </c>
    </row>
    <row r="20" spans="1:3" x14ac:dyDescent="0.25">
      <c r="A20" s="15"/>
    </row>
    <row r="21" spans="1:3" x14ac:dyDescent="0.25">
      <c r="A21" s="15" t="s">
        <v>171</v>
      </c>
    </row>
    <row r="22" spans="1:3" x14ac:dyDescent="0.25">
      <c r="A22" s="15"/>
    </row>
    <row r="23" spans="1:3" ht="15.75" thickBot="1" x14ac:dyDescent="0.3">
      <c r="A23" s="15" t="s">
        <v>172</v>
      </c>
    </row>
    <row r="24" spans="1:3" ht="15.75" thickBot="1" x14ac:dyDescent="0.3">
      <c r="A24" s="17"/>
      <c r="B24" s="18" t="s">
        <v>173</v>
      </c>
      <c r="C24" s="18" t="s">
        <v>174</v>
      </c>
    </row>
    <row r="25" spans="1:3" ht="15.75" thickBot="1" x14ac:dyDescent="0.3">
      <c r="A25" s="19" t="s">
        <v>175</v>
      </c>
      <c r="B25" s="20" t="s">
        <v>176</v>
      </c>
      <c r="C25" s="20" t="s">
        <v>177</v>
      </c>
    </row>
    <row r="26" spans="1:3" ht="25.5" x14ac:dyDescent="0.25">
      <c r="A26" s="179" t="s">
        <v>178</v>
      </c>
      <c r="B26" s="21" t="s">
        <v>179</v>
      </c>
      <c r="C26" s="21" t="s">
        <v>181</v>
      </c>
    </row>
    <row r="27" spans="1:3" ht="15.75" thickBot="1" x14ac:dyDescent="0.3">
      <c r="A27" s="180"/>
      <c r="B27" s="22" t="s">
        <v>180</v>
      </c>
      <c r="C27" s="22" t="s">
        <v>182</v>
      </c>
    </row>
    <row r="28" spans="1:3" ht="25.5" x14ac:dyDescent="0.25">
      <c r="A28" s="179" t="s">
        <v>0</v>
      </c>
      <c r="B28" s="179" t="s">
        <v>183</v>
      </c>
      <c r="C28" s="21" t="s">
        <v>184</v>
      </c>
    </row>
    <row r="29" spans="1:3" ht="26.25" thickBot="1" x14ac:dyDescent="0.3">
      <c r="A29" s="180"/>
      <c r="B29" s="180"/>
      <c r="C29" s="22" t="s">
        <v>185</v>
      </c>
    </row>
    <row r="30" spans="1:3" ht="25.5" customHeight="1" x14ac:dyDescent="0.25">
      <c r="A30" s="179" t="s">
        <v>186</v>
      </c>
      <c r="B30" s="179" t="s">
        <v>187</v>
      </c>
      <c r="C30" s="21" t="s">
        <v>189</v>
      </c>
    </row>
    <row r="31" spans="1:3" ht="26.25" thickBot="1" x14ac:dyDescent="0.3">
      <c r="A31" s="180"/>
      <c r="B31" s="181"/>
      <c r="C31" s="22" t="s">
        <v>190</v>
      </c>
    </row>
    <row r="32" spans="1:3" x14ac:dyDescent="0.25">
      <c r="A32" s="179" t="s">
        <v>191</v>
      </c>
      <c r="B32" s="181" t="s">
        <v>188</v>
      </c>
      <c r="C32" s="21" t="s">
        <v>189</v>
      </c>
    </row>
    <row r="33" spans="1:3" ht="25.5" x14ac:dyDescent="0.25">
      <c r="A33" s="181"/>
      <c r="B33" s="181"/>
      <c r="C33" s="21" t="s">
        <v>192</v>
      </c>
    </row>
    <row r="34" spans="1:3" ht="64.5" thickBot="1" x14ac:dyDescent="0.3">
      <c r="A34" s="180"/>
      <c r="B34" s="180"/>
      <c r="C34" s="22" t="s">
        <v>193</v>
      </c>
    </row>
    <row r="35" spans="1:3" ht="51" x14ac:dyDescent="0.25">
      <c r="A35" s="179" t="s">
        <v>194</v>
      </c>
      <c r="B35" s="179" t="s">
        <v>195</v>
      </c>
      <c r="C35" s="21" t="s">
        <v>196</v>
      </c>
    </row>
    <row r="36" spans="1:3" ht="39" thickBot="1" x14ac:dyDescent="0.3">
      <c r="A36" s="180"/>
      <c r="B36" s="180"/>
      <c r="C36" s="22" t="s">
        <v>197</v>
      </c>
    </row>
    <row r="37" spans="1:3" x14ac:dyDescent="0.25">
      <c r="A37" s="13"/>
    </row>
    <row r="38" spans="1:3" ht="78.75" customHeight="1" x14ac:dyDescent="0.25">
      <c r="A38" s="178" t="s">
        <v>199</v>
      </c>
      <c r="B38" s="178"/>
      <c r="C38" s="178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3" customWidth="1"/>
    <col min="3" max="3" width="6.28515625" style="23" hidden="1" customWidth="1"/>
    <col min="4" max="4" width="15.85546875" style="23" hidden="1" customWidth="1"/>
    <col min="5" max="5" width="15.28515625" style="23" customWidth="1"/>
    <col min="6" max="6" width="15.140625" style="23" customWidth="1"/>
    <col min="7" max="8" width="23.85546875" style="24" customWidth="1"/>
    <col min="9" max="9" width="26.28515625" style="23" customWidth="1"/>
    <col min="10" max="10" width="21.5703125" style="23" customWidth="1"/>
    <col min="11" max="11" width="16.85546875" style="23" hidden="1" customWidth="1"/>
    <col min="12" max="12" width="15.7109375" style="23" customWidth="1"/>
    <col min="13" max="14" width="20.5703125" style="23" hidden="1" customWidth="1"/>
    <col min="15" max="15" width="20.5703125" style="23" customWidth="1"/>
    <col min="16" max="16" width="22.140625" style="23" customWidth="1"/>
    <col min="17" max="16384" width="9.140625" style="4"/>
  </cols>
  <sheetData>
    <row r="1" spans="1:23" s="3" customFormat="1" ht="63" x14ac:dyDescent="0.25">
      <c r="A1" s="2" t="s">
        <v>2</v>
      </c>
      <c r="B1" s="25" t="s">
        <v>152</v>
      </c>
      <c r="C1" s="26" t="s">
        <v>93</v>
      </c>
      <c r="D1" s="26" t="s">
        <v>156</v>
      </c>
      <c r="E1" s="26" t="s">
        <v>1</v>
      </c>
      <c r="F1" s="26" t="s">
        <v>0</v>
      </c>
      <c r="G1" s="26" t="s">
        <v>206</v>
      </c>
      <c r="H1" s="26" t="s">
        <v>231</v>
      </c>
      <c r="I1" s="26" t="s">
        <v>232</v>
      </c>
      <c r="J1" s="27" t="s">
        <v>203</v>
      </c>
      <c r="K1" s="26" t="s">
        <v>202</v>
      </c>
      <c r="L1" s="26" t="s">
        <v>205</v>
      </c>
      <c r="M1" s="26" t="s">
        <v>110</v>
      </c>
      <c r="N1" s="28" t="s">
        <v>201</v>
      </c>
      <c r="O1" s="28" t="s">
        <v>255</v>
      </c>
      <c r="P1" s="28" t="s">
        <v>204</v>
      </c>
    </row>
    <row r="2" spans="1:23" x14ac:dyDescent="0.25">
      <c r="A2" s="9" t="s">
        <v>4</v>
      </c>
      <c r="B2" s="30" t="str">
        <f>Таблица1[[#This Row],[Название компании]]</f>
        <v xml:space="preserve">Газпром </v>
      </c>
      <c r="C2" s="31" t="s">
        <v>3</v>
      </c>
      <c r="D2" s="32" t="s">
        <v>153</v>
      </c>
      <c r="E2" s="33">
        <f>Таблица1[[#This Row],[Дата закрытия реестра под ГОСА]]</f>
        <v>41767</v>
      </c>
      <c r="F2" s="33">
        <f>Таблица1[[#This Row],[Дата проведения ГОСА]]</f>
        <v>41817</v>
      </c>
      <c r="G2" s="33">
        <f>Таблица1[[#This Row],[Дата закрытия реестра под дивиденды (Dividend Record Date)]]</f>
        <v>41837</v>
      </c>
      <c r="H2" s="75" t="e">
        <f>#REF!</f>
        <v>#REF!</v>
      </c>
      <c r="I2" s="34" t="e">
        <f>#REF!</f>
        <v>#REF!</v>
      </c>
      <c r="J2" s="35" t="e">
        <f>#REF!</f>
        <v>#REF!</v>
      </c>
      <c r="K2" s="36">
        <v>0</v>
      </c>
      <c r="L2" s="37">
        <v>7.2</v>
      </c>
      <c r="M2" s="38"/>
      <c r="N2" s="39">
        <f>Таблица13[[#This Row],[Промежуточные дивиденды на акцию, руб]]+Таблица13[[#This Row],[Дивиденды на акцию, руб.]]</f>
        <v>7.2</v>
      </c>
      <c r="O2" s="100">
        <v>146.52000000000001</v>
      </c>
      <c r="P2" s="76">
        <v>4.9140049140049137E-2</v>
      </c>
      <c r="R2"/>
      <c r="S2"/>
    </row>
    <row r="3" spans="1:23" x14ac:dyDescent="0.25">
      <c r="A3" s="9"/>
      <c r="B3" s="30" t="str">
        <f>Таблица1[[#This Row],[Название компании]]</f>
        <v>Газпром нефть</v>
      </c>
      <c r="C3" s="33" t="str">
        <f>Таблица1[[#This Row],[Тикер]]</f>
        <v>SIBN</v>
      </c>
      <c r="D3" s="33" t="str">
        <f>Таблица1[[#This Row],[Ссылка на первоист.]]</f>
        <v>ссылка</v>
      </c>
      <c r="E3" s="33">
        <f>Таблица1[[#This Row],[Дата закрытия реестра под ГОСА]]</f>
        <v>41747</v>
      </c>
      <c r="F3" s="33">
        <f>Таблица1[[#This Row],[Дата проведения ГОСА]]</f>
        <v>41796</v>
      </c>
      <c r="G3" s="33">
        <f>Таблица1[[#This Row],[Дата закрытия реестра под дивиденды (Dividend Record Date)]]</f>
        <v>41813</v>
      </c>
      <c r="H3" s="75" t="e">
        <f>#REF!</f>
        <v>#REF!</v>
      </c>
      <c r="I3" s="34" t="e">
        <f>#REF!</f>
        <v>#REF!</v>
      </c>
      <c r="J3" s="41" t="e">
        <f>#REF!</f>
        <v>#REF!</v>
      </c>
      <c r="K3" s="42"/>
      <c r="L3" s="37">
        <v>5.29</v>
      </c>
      <c r="M3" s="43"/>
      <c r="N3" s="39">
        <f>Таблица13[[#This Row],[Промежуточные дивиденды на акцию, руб]]+Таблица13[[#This Row],[Дивиденды на акцию, руб.]]</f>
        <v>5.29</v>
      </c>
      <c r="O3" s="101">
        <v>153.5</v>
      </c>
      <c r="P3" s="76">
        <v>3.446254071661238E-2</v>
      </c>
      <c r="R3"/>
      <c r="S3"/>
      <c r="W3" s="4">
        <f>T3</f>
        <v>0</v>
      </c>
    </row>
    <row r="4" spans="1:23" x14ac:dyDescent="0.25">
      <c r="A4" s="10" t="s">
        <v>6</v>
      </c>
      <c r="B4" s="30" t="str">
        <f>Таблица1[[#This Row],[Название компании]]</f>
        <v>Сбербанк России (об.)</v>
      </c>
      <c r="C4" s="44" t="s">
        <v>5</v>
      </c>
      <c r="D4" s="32" t="s">
        <v>153</v>
      </c>
      <c r="E4" s="33">
        <f>Таблица1[[#This Row],[Дата закрытия реестра под ГОСА]]</f>
        <v>41746</v>
      </c>
      <c r="F4" s="33">
        <f>Таблица1[[#This Row],[Дата проведения ГОСА]]</f>
        <v>41796</v>
      </c>
      <c r="G4" s="33">
        <f>Таблица1[[#This Row],[Дата закрытия реестра под дивиденды (Dividend Record Date)]]</f>
        <v>41807</v>
      </c>
      <c r="H4" s="75" t="e">
        <f>#REF!</f>
        <v>#REF!</v>
      </c>
      <c r="I4" s="34" t="e">
        <f>#REF!</f>
        <v>#REF!</v>
      </c>
      <c r="J4" s="41" t="e">
        <f>#REF!</f>
        <v>#REF!</v>
      </c>
      <c r="K4" s="45">
        <v>0</v>
      </c>
      <c r="L4" s="37">
        <v>3.2</v>
      </c>
      <c r="M4" s="41"/>
      <c r="N4" s="39">
        <f>Таблица13[[#This Row],[Промежуточные дивиденды на акцию, руб]]+Таблица13[[#This Row],[Дивиденды на акцию, руб.]]</f>
        <v>3.2</v>
      </c>
      <c r="O4" s="101">
        <v>89</v>
      </c>
      <c r="P4" s="76">
        <v>3.5955056179775284E-2</v>
      </c>
      <c r="R4"/>
      <c r="S4"/>
    </row>
    <row r="5" spans="1:23" x14ac:dyDescent="0.25">
      <c r="A5" s="10"/>
      <c r="B5" s="30" t="str">
        <f>Таблица1[[#This Row],[Название компании]]</f>
        <v>Сбербанк России (прив.)</v>
      </c>
      <c r="C5" s="44" t="s">
        <v>155</v>
      </c>
      <c r="D5" s="44"/>
      <c r="E5" s="33">
        <f>Таблица1[[#This Row],[Дата закрытия реестра под ГОСА]]</f>
        <v>41746</v>
      </c>
      <c r="F5" s="33">
        <f>Таблица1[[#This Row],[Дата проведения ГОСА]]</f>
        <v>41796</v>
      </c>
      <c r="G5" s="33">
        <f>Таблица1[[#This Row],[Дата закрытия реестра под дивиденды (Dividend Record Date)]]</f>
        <v>41807</v>
      </c>
      <c r="H5" s="75" t="e">
        <f>#REF!</f>
        <v>#REF!</v>
      </c>
      <c r="I5" s="34" t="e">
        <f>#REF!</f>
        <v>#REF!</v>
      </c>
      <c r="J5" s="41" t="e">
        <f>#REF!</f>
        <v>#REF!</v>
      </c>
      <c r="K5" s="42">
        <v>0</v>
      </c>
      <c r="L5" s="37">
        <v>3.2</v>
      </c>
      <c r="M5" s="41"/>
      <c r="N5" s="39">
        <f>Таблица13[[#This Row],[Промежуточные дивиденды на акцию, руб]]+Таблица13[[#This Row],[Дивиденды на акцию, руб.]]</f>
        <v>3.2</v>
      </c>
      <c r="O5" s="101">
        <v>73.69</v>
      </c>
      <c r="P5" s="76">
        <v>4.2999999999999997E-2</v>
      </c>
      <c r="R5"/>
      <c r="S5"/>
    </row>
    <row r="6" spans="1:23" x14ac:dyDescent="0.25">
      <c r="A6" s="9" t="s">
        <v>8</v>
      </c>
      <c r="B6" s="30" t="str">
        <f>Таблица1[[#This Row],[Название компании]]</f>
        <v xml:space="preserve">ЛУКОЙЛ </v>
      </c>
      <c r="C6" s="44" t="s">
        <v>7</v>
      </c>
      <c r="D6" s="32" t="s">
        <v>153</v>
      </c>
      <c r="E6" s="33">
        <f>Таблица1[[#This Row],[Дата закрытия реестра под ГОСА]]</f>
        <v>41771</v>
      </c>
      <c r="F6" s="33">
        <f>Таблица1[[#This Row],[Дата проведения ГОСА]]</f>
        <v>41816</v>
      </c>
      <c r="G6" s="33">
        <f>Таблица1[[#This Row],[Дата закрытия реестра под дивиденды (Dividend Record Date)]]</f>
        <v>41835</v>
      </c>
      <c r="H6" s="75" t="e">
        <f>#REF!</f>
        <v>#REF!</v>
      </c>
      <c r="I6" s="34" t="e">
        <f>#REF!</f>
        <v>#REF!</v>
      </c>
      <c r="J6" s="41" t="e">
        <f>#REF!</f>
        <v>#REF!</v>
      </c>
      <c r="K6" s="45">
        <v>50</v>
      </c>
      <c r="L6" s="37">
        <v>60</v>
      </c>
      <c r="M6" s="41"/>
      <c r="N6" s="39">
        <f>Таблица13[[#This Row],[Промежуточные дивиденды на акцию, руб]]+Таблица13[[#This Row],[Дивиденды на акцию, руб.]]</f>
        <v>110</v>
      </c>
      <c r="O6" s="101">
        <v>2105</v>
      </c>
      <c r="P6" s="76">
        <v>2.8503562945368172E-2</v>
      </c>
      <c r="R6"/>
      <c r="S6"/>
    </row>
    <row r="7" spans="1:23" x14ac:dyDescent="0.25">
      <c r="A7" s="10" t="s">
        <v>10</v>
      </c>
      <c r="B7" s="30" t="str">
        <f>Таблица1[[#This Row],[Название компании]]</f>
        <v xml:space="preserve">Магнит </v>
      </c>
      <c r="C7" s="44" t="s">
        <v>9</v>
      </c>
      <c r="D7" s="32" t="s">
        <v>153</v>
      </c>
      <c r="E7" s="33">
        <f>Таблица1[[#This Row],[Дата закрытия реестра под ГОСА]]</f>
        <v>41744</v>
      </c>
      <c r="F7" s="33">
        <f>Таблица1[[#This Row],[Дата проведения ГОСА]]</f>
        <v>41788</v>
      </c>
      <c r="G7" s="33">
        <f>Таблица1[[#This Row],[Дата закрытия реестра под дивиденды (Dividend Record Date)]]</f>
        <v>41803</v>
      </c>
      <c r="H7" s="75" t="e">
        <f>#REF!</f>
        <v>#REF!</v>
      </c>
      <c r="I7" s="34" t="e">
        <f>#REF!</f>
        <v>#REF!</v>
      </c>
      <c r="J7" s="41" t="e">
        <f>#REF!</f>
        <v>#REF!</v>
      </c>
      <c r="K7" s="42"/>
      <c r="L7" s="37">
        <v>89.15</v>
      </c>
      <c r="M7" s="41"/>
      <c r="N7" s="39">
        <f>Таблица13[[#This Row],[Промежуточные дивиденды на акцию, руб]]+Таблица13[[#This Row],[Дивиденды на акцию, руб.]]</f>
        <v>89.15</v>
      </c>
      <c r="O7" s="101">
        <v>9070</v>
      </c>
      <c r="P7" s="76">
        <v>9.7967032967032977E-3</v>
      </c>
      <c r="R7"/>
      <c r="S7"/>
    </row>
    <row r="8" spans="1:23" x14ac:dyDescent="0.25">
      <c r="A8" s="9" t="s">
        <v>12</v>
      </c>
      <c r="B8" s="30" t="str">
        <f>Таблица1[[#This Row],[Название компании]]</f>
        <v>Сургутнефтегаз (прив.)</v>
      </c>
      <c r="C8" s="44" t="s">
        <v>11</v>
      </c>
      <c r="D8" s="44" t="s">
        <v>200</v>
      </c>
      <c r="E8" s="33">
        <f>Таблица1[[#This Row],[Дата закрытия реестра под ГОСА]]</f>
        <v>41773</v>
      </c>
      <c r="F8" s="33">
        <f>Таблица1[[#This Row],[Дата проведения ГОСА]]</f>
        <v>41817</v>
      </c>
      <c r="G8" s="67">
        <f>Таблица1[[#This Row],[Дата закрытия реестра под дивиденды (Dividend Record Date)]]</f>
        <v>41836</v>
      </c>
      <c r="H8" s="75" t="e">
        <f>#REF!</f>
        <v>#REF!</v>
      </c>
      <c r="I8" s="34" t="e">
        <f>#REF!</f>
        <v>#REF!</v>
      </c>
      <c r="J8" s="41" t="s">
        <v>98</v>
      </c>
      <c r="K8" s="45"/>
      <c r="L8" s="37">
        <v>2.36</v>
      </c>
      <c r="M8" s="47"/>
      <c r="N8" s="39">
        <f>Таблица13[[#This Row],[Промежуточные дивиденды на акцию, руб]]+Таблица13[[#This Row],[Дивиденды на акцию, руб.]]</f>
        <v>2.36</v>
      </c>
      <c r="O8" s="101">
        <v>28.92</v>
      </c>
      <c r="P8" s="76">
        <v>8.2000000000000003E-2</v>
      </c>
      <c r="R8"/>
      <c r="S8"/>
    </row>
    <row r="9" spans="1:23" x14ac:dyDescent="0.25">
      <c r="A9" s="10" t="s">
        <v>14</v>
      </c>
      <c r="B9" s="30" t="str">
        <f>Таблица1[[#This Row],[Название компании]]</f>
        <v xml:space="preserve">НОВАТЭК </v>
      </c>
      <c r="C9" s="44" t="s">
        <v>13</v>
      </c>
      <c r="D9" s="32" t="s">
        <v>153</v>
      </c>
      <c r="E9" s="33">
        <f>Таблица1[[#This Row],[Дата закрытия реестра под ГОСА]]</f>
        <v>41712</v>
      </c>
      <c r="F9" s="33">
        <f>Таблица1[[#This Row],[Дата проведения ГОСА]]</f>
        <v>41747</v>
      </c>
      <c r="G9" s="33">
        <f>Таблица1[[#This Row],[Дата закрытия реестра под дивиденды (Dividend Record Date)]]</f>
        <v>41758</v>
      </c>
      <c r="H9" s="75" t="e">
        <f>#REF!</f>
        <v>#REF!</v>
      </c>
      <c r="I9" s="34" t="e">
        <f>#REF!</f>
        <v>#REF!</v>
      </c>
      <c r="J9" s="41" t="e">
        <f>#REF!</f>
        <v>#REF!</v>
      </c>
      <c r="K9" s="42">
        <v>3.4</v>
      </c>
      <c r="L9" s="37">
        <v>4.49</v>
      </c>
      <c r="M9" s="47"/>
      <c r="N9" s="49">
        <f>Таблица13[[#This Row],[Промежуточные дивиденды на акцию, руб]]+Таблица13[[#This Row],[Дивиденды на акцию, руб.]]</f>
        <v>7.8900000000000006</v>
      </c>
      <c r="O9" s="101">
        <v>333</v>
      </c>
      <c r="P9" s="76">
        <v>1.3483483483483483E-2</v>
      </c>
      <c r="R9"/>
      <c r="S9"/>
    </row>
    <row r="10" spans="1:23" x14ac:dyDescent="0.25">
      <c r="A10" s="9" t="s">
        <v>16</v>
      </c>
      <c r="B10" s="30" t="str">
        <f>Таблица1[[#This Row],[Название компании]]</f>
        <v xml:space="preserve">НК Роснефть </v>
      </c>
      <c r="C10" s="44" t="s">
        <v>15</v>
      </c>
      <c r="D10" s="44"/>
      <c r="E10" s="33">
        <f>Таблица1[[#This Row],[Дата закрытия реестра под ГОСА]]</f>
        <v>41771</v>
      </c>
      <c r="F10" s="33">
        <f>Таблица1[[#This Row],[Дата проведения ГОСА]]</f>
        <v>41817</v>
      </c>
      <c r="G10" s="67">
        <f>Таблица1[[#This Row],[Дата закрытия реестра под дивиденды (Dividend Record Date)]]</f>
        <v>41828</v>
      </c>
      <c r="H10" s="75" t="e">
        <f>#REF!</f>
        <v>#REF!</v>
      </c>
      <c r="I10" s="34" t="e">
        <f>#REF!</f>
        <v>#REF!</v>
      </c>
      <c r="J10" s="41" t="e">
        <f>#REF!</f>
        <v>#REF!</v>
      </c>
      <c r="K10" s="45"/>
      <c r="L10" s="37">
        <v>12.85</v>
      </c>
      <c r="M10" s="50"/>
      <c r="N10" s="49">
        <f>Таблица13[[#This Row],[Промежуточные дивиденды на акцию, руб]]+Таблица13[[#This Row],[Дивиденды на акцию, руб.]]</f>
        <v>12.85</v>
      </c>
      <c r="O10" s="101">
        <v>253.9</v>
      </c>
      <c r="P10" s="76">
        <v>5.0999999999999997E-2</v>
      </c>
      <c r="R10"/>
      <c r="S10"/>
    </row>
    <row r="11" spans="1:23" x14ac:dyDescent="0.25">
      <c r="A11" s="10" t="s">
        <v>18</v>
      </c>
      <c r="B11" s="30" t="str">
        <f>Таблица1[[#This Row],[Название компании]]</f>
        <v xml:space="preserve">ГМК Норникель </v>
      </c>
      <c r="C11" s="44" t="s">
        <v>17</v>
      </c>
      <c r="D11" s="32" t="s">
        <v>153</v>
      </c>
      <c r="E11" s="33">
        <f>Таблица1[[#This Row],[Дата закрытия реестра под ГОСА]]</f>
        <v>41758</v>
      </c>
      <c r="F11" s="33">
        <f>Таблица1[[#This Row],[Дата проведения ГОСА]]</f>
        <v>41796</v>
      </c>
      <c r="G11" s="33">
        <f>Таблица1[[#This Row],[Дата закрытия реестра под дивиденды (Dividend Record Date)]]</f>
        <v>41807</v>
      </c>
      <c r="H11" s="75" t="e">
        <f>#REF!</f>
        <v>#REF!</v>
      </c>
      <c r="I11" s="34" t="e">
        <f>#REF!</f>
        <v>#REF!</v>
      </c>
      <c r="J11" s="41" t="e">
        <f>#REF!</f>
        <v>#REF!</v>
      </c>
      <c r="K11" s="51">
        <v>180</v>
      </c>
      <c r="L11" s="37">
        <v>248.48</v>
      </c>
      <c r="M11" s="47"/>
      <c r="N11" s="49">
        <f>Таблица13[[#This Row],[Промежуточные дивиденды на акцию, руб]]+Таблица13[[#This Row],[Дивиденды на акцию, руб.]]</f>
        <v>428.48</v>
      </c>
      <c r="O11" s="101">
        <v>6940</v>
      </c>
      <c r="P11" s="76">
        <v>3.5804034582132563E-2</v>
      </c>
      <c r="R11"/>
      <c r="S11"/>
    </row>
    <row r="12" spans="1:23" x14ac:dyDescent="0.25">
      <c r="A12" s="9" t="s">
        <v>20</v>
      </c>
      <c r="B12" s="30" t="str">
        <f>Таблица1[[#This Row],[Название компании]]</f>
        <v xml:space="preserve">МТС </v>
      </c>
      <c r="C12" s="44" t="s">
        <v>19</v>
      </c>
      <c r="D12" s="32" t="s">
        <v>153</v>
      </c>
      <c r="E12" s="33">
        <f>Таблица1[[#This Row],[Дата закрытия реестра под ГОСА]]</f>
        <v>41765</v>
      </c>
      <c r="F12" s="33">
        <f>Таблица1[[#This Row],[Дата проведения ГОСА]]</f>
        <v>41814</v>
      </c>
      <c r="G12" s="33">
        <f>Таблица1[[#This Row],[Дата закрытия реестра под дивиденды (Dividend Record Date)]]</f>
        <v>41827</v>
      </c>
      <c r="H12" s="75" t="e">
        <f>#REF!</f>
        <v>#REF!</v>
      </c>
      <c r="I12" s="34" t="e">
        <f>#REF!</f>
        <v>#REF!</v>
      </c>
      <c r="J12" s="41" t="e">
        <f>#REF!</f>
        <v>#REF!</v>
      </c>
      <c r="K12" s="45">
        <v>5.2</v>
      </c>
      <c r="L12" s="37">
        <v>18.600000000000001</v>
      </c>
      <c r="M12" s="47">
        <v>7.5</v>
      </c>
      <c r="N12" s="49">
        <f>Таблица13[[#This Row],[Промежуточные дивиденды на акцию, руб]]+Таблица13[[#This Row],[Дивиденды на акцию, руб.]]</f>
        <v>23.8</v>
      </c>
      <c r="O12" s="101">
        <v>324</v>
      </c>
      <c r="P12" s="76">
        <v>5.7000000000000002E-2</v>
      </c>
      <c r="R12"/>
      <c r="S12"/>
    </row>
    <row r="13" spans="1:23" x14ac:dyDescent="0.25">
      <c r="A13" s="10" t="s">
        <v>22</v>
      </c>
      <c r="B13" s="30" t="str">
        <f>Таблица1[[#This Row],[Название компании]]</f>
        <v xml:space="preserve">Банк ВТБ </v>
      </c>
      <c r="C13" s="44" t="s">
        <v>21</v>
      </c>
      <c r="D13" s="32" t="s">
        <v>153</v>
      </c>
      <c r="E13" s="33">
        <f>Таблица1[[#This Row],[Дата закрытия реестра под ГОСА]]</f>
        <v>41764</v>
      </c>
      <c r="F13" s="33">
        <f>Таблица1[[#This Row],[Дата проведения ГОСА]]</f>
        <v>41809</v>
      </c>
      <c r="G13" s="67">
        <f>Таблица1[[#This Row],[Дата закрытия реестра под дивиденды (Dividend Record Date)]]</f>
        <v>41821</v>
      </c>
      <c r="H13" s="75" t="e">
        <f>#REF!</f>
        <v>#REF!</v>
      </c>
      <c r="I13" s="34" t="e">
        <f>#REF!</f>
        <v>#REF!</v>
      </c>
      <c r="J13" s="41" t="e">
        <f>#REF!</f>
        <v>#REF!</v>
      </c>
      <c r="K13" s="42"/>
      <c r="L13" s="37">
        <v>1.16E-3</v>
      </c>
      <c r="M13" s="50"/>
      <c r="N13" s="49">
        <f>Таблица13[[#This Row],[Промежуточные дивиденды на акцию, руб]]+Таблица13[[#This Row],[Дивиденды на акцию, руб.]]</f>
        <v>1.16E-3</v>
      </c>
      <c r="O13" s="101">
        <v>4.2130000000000001E-2</v>
      </c>
      <c r="P13" s="76">
        <v>2.7533823878471399E-2</v>
      </c>
      <c r="R13"/>
      <c r="S13"/>
    </row>
    <row r="14" spans="1:23" x14ac:dyDescent="0.25">
      <c r="A14" s="9" t="s">
        <v>24</v>
      </c>
      <c r="B14" s="30" t="str">
        <f>Таблица1[[#This Row],[Название компании]]</f>
        <v>Татнефть (об.)</v>
      </c>
      <c r="C14" s="44" t="s">
        <v>23</v>
      </c>
      <c r="D14" s="32" t="s">
        <v>153</v>
      </c>
      <c r="E14" s="33">
        <f>Таблица1[[#This Row],[Дата закрытия реестра под ГОСА]]</f>
        <v>41772</v>
      </c>
      <c r="F14" s="33">
        <f>Таблица1[[#This Row],[Дата проведения ГОСА]]</f>
        <v>41817</v>
      </c>
      <c r="G14" s="33">
        <f>Таблица1[[#This Row],[Дата закрытия реестра под дивиденды (Dividend Record Date)]]</f>
        <v>41836</v>
      </c>
      <c r="H14" s="75" t="e">
        <f>#REF!</f>
        <v>#REF!</v>
      </c>
      <c r="I14" s="34" t="e">
        <f>#REF!</f>
        <v>#REF!</v>
      </c>
      <c r="J14" s="41" t="e">
        <f>#REF!</f>
        <v>#REF!</v>
      </c>
      <c r="K14" s="45"/>
      <c r="L14" s="37">
        <v>8.23</v>
      </c>
      <c r="M14" s="41"/>
      <c r="N14" s="39">
        <f>Таблица13[[#This Row],[Промежуточные дивиденды на акцию, руб]]+Таблица13[[#This Row],[Дивиденды на акцию, руб.]]</f>
        <v>8.23</v>
      </c>
      <c r="O14" s="101">
        <v>231</v>
      </c>
      <c r="P14" s="76">
        <v>3.5627705627705626E-2</v>
      </c>
      <c r="R14"/>
      <c r="S14"/>
    </row>
    <row r="15" spans="1:23" x14ac:dyDescent="0.25">
      <c r="A15" s="9"/>
      <c r="B15" s="30" t="str">
        <f>Таблица1[[#This Row],[Название компании]]</f>
        <v>Татнефть (прив.)</v>
      </c>
      <c r="C15" s="78"/>
      <c r="D15" s="87"/>
      <c r="E15" s="33">
        <f>Таблица1[[#This Row],[Дата закрытия реестра под ГОСА]]</f>
        <v>41772</v>
      </c>
      <c r="F15" s="80">
        <f>Таблица1[[#This Row],[Дата проведения ГОСА]]</f>
        <v>41817</v>
      </c>
      <c r="G15" s="80">
        <f>Таблица1[[#This Row],[Дата закрытия реестра под дивиденды (Dividend Record Date)]]</f>
        <v>41836</v>
      </c>
      <c r="H15" s="75" t="e">
        <f>#REF!</f>
        <v>#REF!</v>
      </c>
      <c r="I15" s="81" t="e">
        <f>#REF!</f>
        <v>#REF!</v>
      </c>
      <c r="J15" s="82" t="e">
        <f>#REF!</f>
        <v>#REF!</v>
      </c>
      <c r="K15" s="83"/>
      <c r="L15" s="84">
        <v>8.23</v>
      </c>
      <c r="M15" s="82"/>
      <c r="N15" s="85">
        <f>Таблица13[[#This Row],[Промежуточные дивиденды на акцию, руб]]+Таблица13[[#This Row],[Дивиденды на акцию, руб.]]</f>
        <v>8.23</v>
      </c>
      <c r="O15" s="101">
        <v>133.5</v>
      </c>
      <c r="P15" s="76">
        <v>6.1647940074906371E-2</v>
      </c>
      <c r="R15"/>
      <c r="S15"/>
    </row>
    <row r="16" spans="1:23" x14ac:dyDescent="0.25">
      <c r="A16" s="10" t="s">
        <v>26</v>
      </c>
      <c r="B16" s="30" t="str">
        <f>Таблица1[[#This Row],[Название компании]]</f>
        <v xml:space="preserve">АФК Система </v>
      </c>
      <c r="C16" s="44" t="s">
        <v>25</v>
      </c>
      <c r="D16" s="44"/>
      <c r="E16" s="33">
        <f>Таблица1[[#This Row],[Дата закрытия реестра под ГОСА]]</f>
        <v>41775</v>
      </c>
      <c r="F16" s="33">
        <f>Таблица1[[#This Row],[Дата проведения ГОСА]]</f>
        <v>41818</v>
      </c>
      <c r="G16" s="33">
        <f>Таблица1[[#This Row],[Дата закрытия реестра под дивиденды (Dividend Record Date)]]</f>
        <v>41837</v>
      </c>
      <c r="H16" s="75" t="e">
        <f>#REF!</f>
        <v>#REF!</v>
      </c>
      <c r="I16" s="34" t="e">
        <f>#REF!</f>
        <v>#REF!</v>
      </c>
      <c r="J16" s="41" t="e">
        <f>#REF!</f>
        <v>#REF!</v>
      </c>
      <c r="K16" s="42"/>
      <c r="L16" s="37">
        <v>2.06</v>
      </c>
      <c r="M16" s="47"/>
      <c r="N16" s="49">
        <f>Таблица13[[#This Row],[Промежуточные дивиденды на акцию, руб]]+Таблица13[[#This Row],[Дивиденды на акцию, руб.]]</f>
        <v>2.06</v>
      </c>
      <c r="O16" s="101">
        <v>45.8</v>
      </c>
      <c r="P16" s="76">
        <v>4.4978165938864632E-2</v>
      </c>
      <c r="R16"/>
      <c r="S16"/>
    </row>
    <row r="17" spans="1:19" x14ac:dyDescent="0.25">
      <c r="A17" s="9" t="s">
        <v>28</v>
      </c>
      <c r="B17" s="30" t="str">
        <f>Таблица1[[#This Row],[Название компании]]</f>
        <v>АК Транснефть (прив.)</v>
      </c>
      <c r="C17" s="44" t="s">
        <v>27</v>
      </c>
      <c r="D17" s="44"/>
      <c r="E17" s="33">
        <f>Таблица1[[#This Row],[Дата закрытия реестра под ГОСА]]</f>
        <v>0</v>
      </c>
      <c r="F17" s="33">
        <f>Таблица1[[#This Row],[Дата проведения ГОСА]]</f>
        <v>0</v>
      </c>
      <c r="G17" s="46">
        <f>Таблица1[[#This Row],[Дата закрытия реестра под дивиденды (Dividend Record Date)]]</f>
        <v>0</v>
      </c>
      <c r="H17" s="75" t="e">
        <f>#REF!</f>
        <v>#REF!</v>
      </c>
      <c r="I17" s="34" t="e">
        <f>#REF!</f>
        <v>#REF!</v>
      </c>
      <c r="J17" s="41" t="e">
        <f>#REF!</f>
        <v>#REF!</v>
      </c>
      <c r="K17" s="45"/>
      <c r="L17" s="37">
        <v>724.21</v>
      </c>
      <c r="M17" s="47"/>
      <c r="N17" s="49">
        <f>Таблица13[[#This Row],[Промежуточные дивиденды на акцию, руб]]+Таблица13[[#This Row],[Дивиденды на акцию, руб.]]</f>
        <v>724.21</v>
      </c>
      <c r="O17" s="101">
        <v>75450</v>
      </c>
      <c r="P17" s="76">
        <v>9.5985420808482446E-3</v>
      </c>
      <c r="R17"/>
      <c r="S17"/>
    </row>
    <row r="18" spans="1:19" x14ac:dyDescent="0.25">
      <c r="A18" s="10" t="s">
        <v>30</v>
      </c>
      <c r="B18" s="30" t="str">
        <f>Таблица1[[#This Row],[Название компании]]</f>
        <v xml:space="preserve">Уралкалий </v>
      </c>
      <c r="C18" s="44" t="s">
        <v>29</v>
      </c>
      <c r="D18" s="32" t="s">
        <v>153</v>
      </c>
      <c r="E18" s="33">
        <f>Таблица1[[#This Row],[Дата закрытия реестра под ГОСА]]</f>
        <v>41751</v>
      </c>
      <c r="F18" s="33">
        <f>Таблица1[[#This Row],[Дата проведения ГОСА]]</f>
        <v>41799</v>
      </c>
      <c r="G18" s="33">
        <f>Таблица1[[#This Row],[Дата закрытия реестра под дивиденды (Dividend Record Date)]]</f>
        <v>41810</v>
      </c>
      <c r="H18" s="75" t="e">
        <f>#REF!</f>
        <v>#REF!</v>
      </c>
      <c r="I18" s="34" t="e">
        <f>#REF!</f>
        <v>#REF!</v>
      </c>
      <c r="J18" s="41" t="e">
        <f>#REF!</f>
        <v>#REF!</v>
      </c>
      <c r="K18" s="42">
        <v>2.21</v>
      </c>
      <c r="L18" s="37">
        <v>1.63</v>
      </c>
      <c r="M18" s="47"/>
      <c r="N18" s="49">
        <f>Таблица13[[#This Row],[Промежуточные дивиденды на акцию, руб]]+Таблица13[[#This Row],[Дивиденды на акцию, руб.]]</f>
        <v>3.84</v>
      </c>
      <c r="O18" s="101">
        <v>151.85</v>
      </c>
      <c r="P18" s="76">
        <v>1.0734277247283503E-2</v>
      </c>
      <c r="R18"/>
      <c r="S18"/>
    </row>
    <row r="19" spans="1:19" x14ac:dyDescent="0.25">
      <c r="A19" s="9" t="s">
        <v>32</v>
      </c>
      <c r="B19" s="30" t="str">
        <f>Таблица1[[#This Row],[Название компании]]</f>
        <v>АНК Башнефть (об.)</v>
      </c>
      <c r="C19" s="44" t="s">
        <v>31</v>
      </c>
      <c r="D19" s="44"/>
      <c r="E19" s="33">
        <f>Таблица1[[#This Row],[Дата закрытия реестра под ГОСА]]</f>
        <v>41765</v>
      </c>
      <c r="F19" s="33">
        <f>Таблица1[[#This Row],[Дата проведения ГОСА]]</f>
        <v>41800</v>
      </c>
      <c r="G19" s="33">
        <f>Таблица1[[#This Row],[Дата закрытия реестра под дивиденды (Dividend Record Date)]]</f>
        <v>41813</v>
      </c>
      <c r="H19" s="75" t="e">
        <f>#REF!</f>
        <v>#REF!</v>
      </c>
      <c r="I19" s="34" t="e">
        <f>#REF!</f>
        <v>#REF!</v>
      </c>
      <c r="J19" s="41" t="e">
        <f>#REF!</f>
        <v>#REF!</v>
      </c>
      <c r="K19" s="52">
        <v>199</v>
      </c>
      <c r="L19" s="37">
        <v>211</v>
      </c>
      <c r="M19" s="41"/>
      <c r="N19" s="39">
        <f>Таблица13[[#This Row],[Промежуточные дивиденды на акцию, руб]]+Таблица13[[#This Row],[Дивиденды на акцию, руб.]]</f>
        <v>410</v>
      </c>
      <c r="O19" s="101">
        <v>2430</v>
      </c>
      <c r="P19" s="76">
        <v>8.6831275720164608E-2</v>
      </c>
      <c r="R19"/>
      <c r="S19"/>
    </row>
    <row r="20" spans="1:19" x14ac:dyDescent="0.25">
      <c r="A20" s="9"/>
      <c r="B20" s="30" t="str">
        <f>Таблица1[[#This Row],[Название компании]]</f>
        <v>АНК Башнефть (прив.)</v>
      </c>
      <c r="C20" s="78"/>
      <c r="D20" s="78"/>
      <c r="E20" s="79"/>
      <c r="F20" s="80">
        <f>Таблица1[[#This Row],[Дата проведения ГОСА]]</f>
        <v>41800</v>
      </c>
      <c r="G20" s="80">
        <f>Таблица1[[#This Row],[Дата закрытия реестра под дивиденды (Dividend Record Date)]]</f>
        <v>41813</v>
      </c>
      <c r="H20" s="75" t="e">
        <f>#REF!</f>
        <v>#REF!</v>
      </c>
      <c r="I20" s="81" t="e">
        <f>#REF!</f>
        <v>#REF!</v>
      </c>
      <c r="J20" s="82" t="e">
        <f>#REF!</f>
        <v>#REF!</v>
      </c>
      <c r="K20" s="83"/>
      <c r="L20" s="84">
        <v>211</v>
      </c>
      <c r="M20" s="82"/>
      <c r="N20" s="85">
        <f>Таблица13[[#This Row],[Промежуточные дивиденды на акцию, руб]]+Таблица13[[#This Row],[Дивиденды на акцию, руб.]]</f>
        <v>211</v>
      </c>
      <c r="O20" s="101">
        <v>1829.4</v>
      </c>
      <c r="P20" s="76">
        <v>0.115</v>
      </c>
      <c r="R20"/>
      <c r="S20"/>
    </row>
    <row r="21" spans="1:19" x14ac:dyDescent="0.25">
      <c r="A21" s="10" t="s">
        <v>34</v>
      </c>
      <c r="B21" s="30" t="str">
        <f>Таблица1[[#This Row],[Название компании]]</f>
        <v xml:space="preserve">МегаФон </v>
      </c>
      <c r="C21" s="44" t="s">
        <v>33</v>
      </c>
      <c r="D21" s="44"/>
      <c r="E21" s="33">
        <f>Таблица1[[#This Row],[Дата закрытия реестра под ГОСА]]</f>
        <v>41771</v>
      </c>
      <c r="F21" s="33">
        <f>Таблица1[[#This Row],[Дата проведения ГОСА]]</f>
        <v>41820</v>
      </c>
      <c r="G21" s="33">
        <f>Таблица1[[#This Row],[Дата закрытия реестра под дивиденды (Dividend Record Date)]]</f>
        <v>41831</v>
      </c>
      <c r="H21" s="75" t="e">
        <f>#REF!</f>
        <v>#REF!</v>
      </c>
      <c r="I21" s="34" t="e">
        <f>#REF!</f>
        <v>#REF!</v>
      </c>
      <c r="J21" s="41" t="e">
        <f>#REF!</f>
        <v>#REF!</v>
      </c>
      <c r="K21" s="42"/>
      <c r="L21" s="37">
        <v>64.510000000000005</v>
      </c>
      <c r="M21" s="53"/>
      <c r="N21" s="40">
        <f>Таблица13[[#This Row],[Промежуточные дивиденды на акцию, руб]]+Таблица13[[#This Row],[Дивиденды на акцию, руб.]]</f>
        <v>64.510000000000005</v>
      </c>
      <c r="O21" s="101">
        <v>1138.5</v>
      </c>
      <c r="P21" s="76">
        <v>5.666227492314449E-2</v>
      </c>
      <c r="R21"/>
      <c r="S21"/>
    </row>
    <row r="22" spans="1:19" x14ac:dyDescent="0.25">
      <c r="A22" s="9" t="s">
        <v>36</v>
      </c>
      <c r="B22" s="30" t="str">
        <f>Таблица1[[#This Row],[Название компании]]</f>
        <v>Ростелеком (об.)</v>
      </c>
      <c r="C22" s="44" t="s">
        <v>35</v>
      </c>
      <c r="D22" s="44"/>
      <c r="E22" s="33">
        <f>Таблица1[[#This Row],[Дата закрытия реестра под ГОСА]]</f>
        <v>41789</v>
      </c>
      <c r="F22" s="33">
        <f>Таблица1[[#This Row],[Дата проведения ГОСА]]</f>
        <v>41820</v>
      </c>
      <c r="G22" s="67">
        <f>Таблица1[[#This Row],[Дата закрытия реестра под дивиденды (Dividend Record Date)]]</f>
        <v>41834</v>
      </c>
      <c r="H22" s="75" t="e">
        <f>#REF!</f>
        <v>#REF!</v>
      </c>
      <c r="I22" s="34" t="e">
        <f>#REF!</f>
        <v>#REF!</v>
      </c>
      <c r="J22" s="41" t="e">
        <f>#REF!</f>
        <v>#REF!</v>
      </c>
      <c r="K22" s="45"/>
      <c r="L22" s="37">
        <v>3.1160000000000001</v>
      </c>
      <c r="M22" s="41"/>
      <c r="N22" s="39">
        <f>Таблица13[[#This Row],[Промежуточные дивиденды на акцию, руб]]+Таблица13[[#This Row],[Дивиденды на акцию, руб.]]</f>
        <v>3.1160000000000001</v>
      </c>
      <c r="O22" s="101">
        <v>90.77</v>
      </c>
      <c r="P22" s="76">
        <v>3.4328522639638648E-2</v>
      </c>
      <c r="R22"/>
      <c r="S22"/>
    </row>
    <row r="23" spans="1:19" x14ac:dyDescent="0.25">
      <c r="A23" s="9"/>
      <c r="B23" s="30" t="str">
        <f>Таблица1[[#This Row],[Название компании]]</f>
        <v>Ростелеком (прив.)</v>
      </c>
      <c r="C23" s="54"/>
      <c r="D23" s="54"/>
      <c r="E23" s="33">
        <f>Таблица1[[#This Row],[Дата закрытия реестра под ГОСА]]</f>
        <v>41789</v>
      </c>
      <c r="F23" s="33">
        <f>Таблица1[[#This Row],[Дата проведения ГОСА]]</f>
        <v>41820</v>
      </c>
      <c r="G23" s="67">
        <f>Таблица1[[#This Row],[Дата закрытия реестра под дивиденды (Dividend Record Date)]]</f>
        <v>41834</v>
      </c>
      <c r="H23" s="75"/>
      <c r="I23" s="55" t="e">
        <f>#REF!</f>
        <v>#REF!</v>
      </c>
      <c r="J23" s="56" t="e">
        <f>#REF!</f>
        <v>#REF!</v>
      </c>
      <c r="K23" s="48"/>
      <c r="L23" s="86">
        <v>4.8486000000000002</v>
      </c>
      <c r="M23" s="56"/>
      <c r="N23" s="39">
        <f>Таблица13[[#This Row],[Промежуточные дивиденды на акцию, руб]]+Таблица13[[#This Row],[Дивиденды на акцию, руб.]]</f>
        <v>4.8486000000000002</v>
      </c>
      <c r="O23" s="101">
        <v>67.5</v>
      </c>
      <c r="P23" s="76">
        <v>7.1831111111111109E-2</v>
      </c>
      <c r="R23"/>
      <c r="S23"/>
    </row>
    <row r="24" spans="1:19" x14ac:dyDescent="0.25">
      <c r="A24" s="9"/>
      <c r="B24" s="30" t="str">
        <f>Таблица1[[#This Row],[Название компании]]</f>
        <v>Таттелеком</v>
      </c>
      <c r="C24" s="54"/>
      <c r="D24" s="54"/>
      <c r="E24" s="33">
        <f>Таблица1[[#This Row],[Дата закрытия реестра под ГОСА]]</f>
        <v>41715</v>
      </c>
      <c r="F24" s="33">
        <f>Таблица1[[#This Row],[Дата проведения ГОСА]]</f>
        <v>41759</v>
      </c>
      <c r="G24" s="33">
        <f>Таблица1[[#This Row],[Дата закрытия реестра под дивиденды (Dividend Record Date)]]</f>
        <v>41778</v>
      </c>
      <c r="H24" s="75" t="e">
        <f>#REF!</f>
        <v>#REF!</v>
      </c>
      <c r="I24" s="55" t="e">
        <f>#REF!</f>
        <v>#REF!</v>
      </c>
      <c r="J24" s="56" t="e">
        <f>#REF!</f>
        <v>#REF!</v>
      </c>
      <c r="K24" s="48"/>
      <c r="L24" s="66">
        <v>1.0699999999999999E-2</v>
      </c>
      <c r="M24" s="56"/>
      <c r="N24" s="39">
        <f>Таблица13[[#This Row],[Промежуточные дивиденды на акцию, руб]]+Таблица13[[#This Row],[Дивиденды на акцию, руб.]]</f>
        <v>1.0699999999999999E-2</v>
      </c>
      <c r="O24" s="101">
        <v>0.16200000000000001</v>
      </c>
      <c r="P24" s="76">
        <v>6.6049382716049376E-2</v>
      </c>
      <c r="R24"/>
      <c r="S24"/>
    </row>
    <row r="25" spans="1:19" x14ac:dyDescent="0.25">
      <c r="A25" s="10" t="s">
        <v>38</v>
      </c>
      <c r="B25" s="30" t="str">
        <f>Таблица1[[#This Row],[Название компании]]</f>
        <v xml:space="preserve">Полиметалл </v>
      </c>
      <c r="C25" s="44" t="s">
        <v>37</v>
      </c>
      <c r="D25" s="32" t="s">
        <v>153</v>
      </c>
      <c r="E25" s="33">
        <f>Таблица1[[#This Row],[Дата закрытия реестра под ГОСА]]</f>
        <v>41761</v>
      </c>
      <c r="F25" s="33">
        <f>Таблица1[[#This Row],[Дата проведения ГОСА]]</f>
        <v>41780</v>
      </c>
      <c r="G25" s="33">
        <f>Таблица1[[#This Row],[Дата закрытия реестра под дивиденды (Dividend Record Date)]]</f>
        <v>0</v>
      </c>
      <c r="H25" s="75" t="e">
        <f>#REF!</f>
        <v>#REF!</v>
      </c>
      <c r="I25" s="57" t="e">
        <f>#REF!</f>
        <v>#REF!</v>
      </c>
      <c r="J25" s="41" t="e">
        <f>#REF!</f>
        <v>#REF!</v>
      </c>
      <c r="K25" s="42">
        <v>0.01</v>
      </c>
      <c r="L25" s="37">
        <v>2.7911999999999999</v>
      </c>
      <c r="M25" s="47"/>
      <c r="N25" s="39">
        <f>Таблица13[[#This Row],[Промежуточные дивиденды на акцию, руб]]+Таблица13[[#This Row],[Дивиденды на акцию, руб.]]</f>
        <v>2.8011999999999997</v>
      </c>
      <c r="O25" s="101">
        <v>328</v>
      </c>
      <c r="P25" s="76">
        <v>8.5097560975609752E-3</v>
      </c>
      <c r="R25"/>
      <c r="S25"/>
    </row>
    <row r="26" spans="1:19" x14ac:dyDescent="0.25">
      <c r="A26" s="9" t="s">
        <v>40</v>
      </c>
      <c r="B26" s="30" t="str">
        <f>Таблица1[[#This Row],[Название компании]]</f>
        <v>АЛРОСА</v>
      </c>
      <c r="C26" s="44" t="s">
        <v>39</v>
      </c>
      <c r="D26" s="44"/>
      <c r="E26" s="33">
        <f>Таблица1[[#This Row],[Дата закрытия реестра под ГОСА]]</f>
        <v>41768</v>
      </c>
      <c r="F26" s="33">
        <f>Таблица1[[#This Row],[Дата проведения ГОСА]]</f>
        <v>41818</v>
      </c>
      <c r="G26" s="67">
        <f>Таблица1[[#This Row],[Дата закрытия реестра под дивиденды (Dividend Record Date)]]</f>
        <v>41838</v>
      </c>
      <c r="H26" s="75" t="e">
        <f>#REF!</f>
        <v>#REF!</v>
      </c>
      <c r="I26" s="34" t="e">
        <f>#REF!</f>
        <v>#REF!</v>
      </c>
      <c r="J26" s="41" t="e">
        <f>#REF!</f>
        <v>#REF!</v>
      </c>
      <c r="K26" s="45"/>
      <c r="L26" s="37">
        <v>1.47</v>
      </c>
      <c r="M26" s="41"/>
      <c r="N26" s="39">
        <f>Таблица13[[#This Row],[Промежуточные дивиденды на акцию, руб]]+Таблица13[[#This Row],[Дивиденды на акцию, руб.]]</f>
        <v>1.47</v>
      </c>
      <c r="O26" s="101">
        <v>48</v>
      </c>
      <c r="P26" s="76">
        <v>3.0624999999999999E-2</v>
      </c>
      <c r="R26"/>
      <c r="S26"/>
    </row>
    <row r="27" spans="1:19" x14ac:dyDescent="0.25">
      <c r="A27" s="9"/>
      <c r="B27" s="30" t="str">
        <f>Таблица1[[#This Row],[Название компании]]</f>
        <v>Полюс Золото</v>
      </c>
      <c r="C27" s="54"/>
      <c r="D27" s="54"/>
      <c r="E27" s="33">
        <f>Таблица1[[#This Row],[Дата закрытия реестра под ГОСА]]</f>
        <v>41740</v>
      </c>
      <c r="F27" s="33">
        <f>Таблица1[[#This Row],[Дата проведения ГОСА]]</f>
        <v>41782</v>
      </c>
      <c r="G27" s="46">
        <f>Таблица1[[#This Row],[Дата закрытия реестра под дивиденды (Dividend Record Date)]]</f>
        <v>0</v>
      </c>
      <c r="H27" s="75" t="e">
        <f>#REF!</f>
        <v>#REF!</v>
      </c>
      <c r="I27" s="55" t="e">
        <f>#REF!</f>
        <v>#REF!</v>
      </c>
      <c r="J27" s="39" t="s">
        <v>98</v>
      </c>
      <c r="K27" s="39"/>
      <c r="L27" s="37">
        <v>0</v>
      </c>
      <c r="M27" s="56"/>
      <c r="N27" s="39">
        <f>Таблица13[[#This Row],[Промежуточные дивиденды на акцию, руб]]+Таблица13[[#This Row],[Дивиденды на акцию, руб.]]</f>
        <v>0</v>
      </c>
      <c r="O27" s="101">
        <v>519.9</v>
      </c>
      <c r="P27" s="76">
        <v>0</v>
      </c>
      <c r="R27"/>
      <c r="S27"/>
    </row>
    <row r="28" spans="1:19" x14ac:dyDescent="0.25">
      <c r="A28" s="10" t="s">
        <v>42</v>
      </c>
      <c r="B28" s="30" t="str">
        <f>Таблица1[[#This Row],[Название компании]]</f>
        <v>Акрон</v>
      </c>
      <c r="C28" s="44" t="s">
        <v>41</v>
      </c>
      <c r="D28" s="44"/>
      <c r="E28" s="33">
        <f>Таблица1[[#This Row],[Дата закрытия реестра под ГОСА]]</f>
        <v>41739</v>
      </c>
      <c r="F28" s="33">
        <f>Таблица1[[#This Row],[Дата проведения ГОСА]]</f>
        <v>41788</v>
      </c>
      <c r="G28" s="33">
        <f>Таблица1[[#This Row],[Дата закрытия реестра под дивиденды (Dividend Record Date)]]</f>
        <v>41799</v>
      </c>
      <c r="H28" s="75" t="e">
        <f>#REF!</f>
        <v>#REF!</v>
      </c>
      <c r="I28" s="34" t="e">
        <f>#REF!</f>
        <v>#REF!</v>
      </c>
      <c r="J28" s="41" t="e">
        <f>#REF!</f>
        <v>#REF!</v>
      </c>
      <c r="K28" s="42"/>
      <c r="L28" s="37">
        <v>152</v>
      </c>
      <c r="M28" s="41"/>
      <c r="N28" s="39">
        <f>Таблица13[[#This Row],[Промежуточные дивиденды на акцию, руб]]+Таблица13[[#This Row],[Дивиденды на акцию, руб.]]</f>
        <v>152</v>
      </c>
      <c r="O28" s="101">
        <v>1368.3</v>
      </c>
      <c r="P28" s="76">
        <v>0.11108674998172915</v>
      </c>
      <c r="R28"/>
      <c r="S28"/>
    </row>
    <row r="29" spans="1:19" x14ac:dyDescent="0.25">
      <c r="A29" s="9" t="s">
        <v>44</v>
      </c>
      <c r="B29" s="30" t="str">
        <f>Таблица1[[#This Row],[Название компании]]</f>
        <v>Протек</v>
      </c>
      <c r="C29" s="44" t="s">
        <v>43</v>
      </c>
      <c r="D29" s="32" t="s">
        <v>153</v>
      </c>
      <c r="E29" s="33">
        <f>Таблица1[[#This Row],[Дата закрытия реестра под ГОСА]]</f>
        <v>0</v>
      </c>
      <c r="F29" s="33">
        <f>Таблица1[[#This Row],[Дата проведения ГОСА]]</f>
        <v>0</v>
      </c>
      <c r="G29" s="33">
        <f>Таблица1[[#This Row],[Дата закрытия реестра под дивиденды (Dividend Record Date)]]</f>
        <v>0</v>
      </c>
      <c r="H29" s="75" t="e">
        <f>#REF!</f>
        <v>#REF!</v>
      </c>
      <c r="I29" s="34" t="e">
        <f>#REF!</f>
        <v>#REF!</v>
      </c>
      <c r="J29" s="41" t="e">
        <f>#REF!</f>
        <v>#REF!</v>
      </c>
      <c r="K29" s="45"/>
      <c r="L29" s="37">
        <v>1.3587510000000001E-2</v>
      </c>
      <c r="M29" s="47"/>
      <c r="N29" s="49">
        <f>Таблица13[[#This Row],[Промежуточные дивиденды на акцию, руб]]+Таблица13[[#This Row],[Дивиденды на акцию, руб.]]</f>
        <v>1.3587510000000001E-2</v>
      </c>
      <c r="O29" s="101">
        <v>0.69299999999999995</v>
      </c>
      <c r="P29" s="76">
        <v>1.960679653679654E-2</v>
      </c>
      <c r="R29"/>
      <c r="S29"/>
    </row>
    <row r="30" spans="1:19" x14ac:dyDescent="0.25">
      <c r="A30" s="10" t="s">
        <v>46</v>
      </c>
      <c r="B30" s="30" t="str">
        <f>Таблица1[[#This Row],[Название компании]]</f>
        <v xml:space="preserve">РусГидро </v>
      </c>
      <c r="C30" s="44" t="s">
        <v>45</v>
      </c>
      <c r="D30" s="32" t="s">
        <v>153</v>
      </c>
      <c r="E30" s="33">
        <f>Таблица1[[#This Row],[Дата закрытия реестра под ГОСА]]</f>
        <v>41785</v>
      </c>
      <c r="F30" s="33">
        <f>Таблица1[[#This Row],[Дата проведения ГОСА]]</f>
        <v>41817</v>
      </c>
      <c r="G30" s="33">
        <f>Таблица1[[#This Row],[Дата закрытия реестра под дивиденды (Dividend Record Date)]]</f>
        <v>41828</v>
      </c>
      <c r="H30" s="75" t="e">
        <f>#REF!</f>
        <v>#REF!</v>
      </c>
      <c r="I30" s="57" t="e">
        <f>#REF!</f>
        <v>#REF!</v>
      </c>
      <c r="J30" s="41" t="e">
        <f>#REF!</f>
        <v>#REF!</v>
      </c>
      <c r="K30" s="42">
        <v>4.47</v>
      </c>
      <c r="L30" s="37">
        <v>2.38</v>
      </c>
      <c r="M30" s="47"/>
      <c r="N30" s="49">
        <f>Таблица13[[#This Row],[Промежуточные дивиденды на акцию, руб]]+Таблица13[[#This Row],[Дивиденды на акцию, руб.]]</f>
        <v>6.85</v>
      </c>
      <c r="O30" s="101">
        <v>65.25</v>
      </c>
      <c r="P30" s="76">
        <v>3.6475095785440614E-2</v>
      </c>
      <c r="R30"/>
      <c r="S30"/>
    </row>
    <row r="31" spans="1:19" x14ac:dyDescent="0.25">
      <c r="A31" s="9" t="s">
        <v>48</v>
      </c>
      <c r="B31" s="30" t="str">
        <f>Таблица1[[#This Row],[Название компании]]</f>
        <v xml:space="preserve">Московская Биржа </v>
      </c>
      <c r="C31" s="44" t="s">
        <v>47</v>
      </c>
      <c r="D31" s="44"/>
      <c r="E31" s="33">
        <f>Таблица1[[#This Row],[Дата закрытия реестра под ГОСА]]</f>
        <v>41771</v>
      </c>
      <c r="F31" s="33">
        <f>Таблица1[[#This Row],[Дата проведения ГОСА]]</f>
        <v>41816</v>
      </c>
      <c r="G31" s="33">
        <f>Таблица1[[#This Row],[Дата закрытия реестра под дивиденды (Dividend Record Date)]]</f>
        <v>41831</v>
      </c>
      <c r="H31" s="75" t="e">
        <f>#REF!</f>
        <v>#REF!</v>
      </c>
      <c r="I31" s="34" t="e">
        <f>#REF!</f>
        <v>#REF!</v>
      </c>
      <c r="J31" s="41" t="e">
        <f>#REF!</f>
        <v>#REF!</v>
      </c>
      <c r="K31" s="45"/>
      <c r="L31" s="37">
        <v>6.26</v>
      </c>
      <c r="M31" s="58"/>
      <c r="N31" s="49">
        <f>Таблица13[[#This Row],[Промежуточные дивиденды на акцию, руб]]+Таблица13[[#This Row],[Дивиденды на акцию, руб.]]</f>
        <v>6.26</v>
      </c>
      <c r="O31" s="101">
        <v>294</v>
      </c>
      <c r="P31" s="76">
        <v>2.1292517006802722E-2</v>
      </c>
      <c r="R31"/>
      <c r="S31"/>
    </row>
    <row r="32" spans="1:19" x14ac:dyDescent="0.25">
      <c r="A32" s="10" t="s">
        <v>50</v>
      </c>
      <c r="B32" s="30" t="str">
        <f>Таблица1[[#This Row],[Название компании]]</f>
        <v xml:space="preserve">Северсталь </v>
      </c>
      <c r="C32" s="44" t="s">
        <v>49</v>
      </c>
      <c r="D32" s="32" t="s">
        <v>153</v>
      </c>
      <c r="E32" s="33">
        <f>Таблица1[[#This Row],[Дата закрытия реестра под ГОСА]]</f>
        <v>41753</v>
      </c>
      <c r="F32" s="33">
        <f>Таблица1[[#This Row],[Дата проведения ГОСА]]</f>
        <v>41801</v>
      </c>
      <c r="G32" s="33">
        <f>Таблица1[[#This Row],[Дата закрытия реестра под дивиденды (Dividend Record Date)]]</f>
        <v>41813</v>
      </c>
      <c r="H32" s="75" t="e">
        <f>#REF!</f>
        <v>#REF!</v>
      </c>
      <c r="I32" s="34" t="e">
        <f>#REF!</f>
        <v>#REF!</v>
      </c>
      <c r="J32" s="41" t="s">
        <v>98</v>
      </c>
      <c r="K32" s="42">
        <v>15.45</v>
      </c>
      <c r="L32" s="37">
        <v>0.67</v>
      </c>
      <c r="M32" s="50"/>
      <c r="N32" s="49">
        <f>Таблица13[[#This Row],[Промежуточные дивиденды на акцию, руб]]+Таблица13[[#This Row],[Дивиденды на акцию, руб.]]</f>
        <v>16.12</v>
      </c>
      <c r="O32" s="101">
        <v>48.33</v>
      </c>
      <c r="P32" s="76">
        <v>1.3863025036209396E-2</v>
      </c>
      <c r="R32"/>
      <c r="S32"/>
    </row>
    <row r="33" spans="1:19" x14ac:dyDescent="0.25">
      <c r="A33" s="9" t="s">
        <v>52</v>
      </c>
      <c r="B33" s="30" t="str">
        <f>Таблица1[[#This Row],[Название компании]]</f>
        <v xml:space="preserve">НЛМК </v>
      </c>
      <c r="C33" s="44" t="s">
        <v>51</v>
      </c>
      <c r="D33" s="32" t="s">
        <v>153</v>
      </c>
      <c r="E33" s="33">
        <f>Таблица1[[#This Row],[Дата закрытия реестра под ГОСА]]</f>
        <v>41756</v>
      </c>
      <c r="F33" s="33">
        <f>Таблица1[[#This Row],[Дата проведения ГОСА]]</f>
        <v>41796</v>
      </c>
      <c r="G33" s="33">
        <f>Таблица1[[#This Row],[Дата закрытия реестра под дивиденды (Dividend Record Date)]]</f>
        <v>41807</v>
      </c>
      <c r="H33" s="75" t="e">
        <f>#REF!</f>
        <v>#REF!</v>
      </c>
      <c r="I33" s="34" t="e">
        <f>#REF!</f>
        <v>#REF!</v>
      </c>
      <c r="J33" s="41" t="e">
        <f>#REF!</f>
        <v>#REF!</v>
      </c>
      <c r="K33" s="45"/>
      <c r="L33" s="37">
        <v>19.3</v>
      </c>
      <c r="M33" s="47"/>
      <c r="N33" s="49">
        <f>Таблица13[[#This Row],[Промежуточные дивиденды на акцию, руб]]+Таблица13[[#This Row],[Дивиденды на акцию, руб.]]</f>
        <v>19.3</v>
      </c>
      <c r="O33" s="101">
        <v>1237.8</v>
      </c>
      <c r="P33" s="76">
        <v>1.5592179673614478E-2</v>
      </c>
      <c r="R33"/>
      <c r="S33"/>
    </row>
    <row r="34" spans="1:19" x14ac:dyDescent="0.25">
      <c r="A34" s="10" t="s">
        <v>54</v>
      </c>
      <c r="B34" s="30" t="str">
        <f>Таблица1[[#This Row],[Название компании]]</f>
        <v xml:space="preserve">ФосАгро </v>
      </c>
      <c r="C34" s="44" t="s">
        <v>53</v>
      </c>
      <c r="D34" s="44"/>
      <c r="E34" s="33">
        <f>Таблица1[[#This Row],[Дата закрытия реестра под ГОСА]]</f>
        <v>41755</v>
      </c>
      <c r="F34" s="33">
        <f>Таблица1[[#This Row],[Дата проведения ГОСА]]</f>
        <v>41803</v>
      </c>
      <c r="G34" s="33">
        <f>Таблица1[[#This Row],[Дата закрытия реестра под дивиденды (Dividend Record Date)]]</f>
        <v>41814</v>
      </c>
      <c r="H34" s="75" t="e">
        <f>#REF!</f>
        <v>#REF!</v>
      </c>
      <c r="I34" s="34" t="e">
        <f>#REF!</f>
        <v>#REF!</v>
      </c>
      <c r="J34" s="41" t="e">
        <f>#REF!</f>
        <v>#REF!</v>
      </c>
      <c r="K34" s="42"/>
      <c r="L34" s="37">
        <v>533.91</v>
      </c>
      <c r="M34" s="58"/>
      <c r="N34" s="49">
        <f>Таблица13[[#This Row],[Промежуточные дивиденды на акцию, руб]]+Таблица13[[#This Row],[Дивиденды на акцию, руб.]]</f>
        <v>533.91</v>
      </c>
      <c r="O34" s="101">
        <v>8015.3</v>
      </c>
      <c r="P34" s="76">
        <v>6.6611355782066797E-2</v>
      </c>
      <c r="R34"/>
      <c r="S34"/>
    </row>
    <row r="35" spans="1:19" x14ac:dyDescent="0.25">
      <c r="A35" s="9" t="s">
        <v>56</v>
      </c>
      <c r="B35" s="30" t="str">
        <f>Таблица1[[#This Row],[Название компании]]</f>
        <v xml:space="preserve">ВСМПО-АВИСМА </v>
      </c>
      <c r="C35" s="44" t="s">
        <v>55</v>
      </c>
      <c r="D35" s="32" t="s">
        <v>153</v>
      </c>
      <c r="E35" s="33">
        <f>Таблица1[[#This Row],[Дата закрытия реестра под ГОСА]]</f>
        <v>41752</v>
      </c>
      <c r="F35" s="33">
        <f>Таблица1[[#This Row],[Дата проведения ГОСА]]</f>
        <v>41796</v>
      </c>
      <c r="G35" s="33">
        <f>Таблица1[[#This Row],[Дата закрытия реестра под дивиденды (Dividend Record Date)]]</f>
        <v>41807</v>
      </c>
      <c r="H35" s="75" t="e">
        <f>#REF!</f>
        <v>#REF!</v>
      </c>
      <c r="I35" s="34" t="e">
        <f>#REF!</f>
        <v>#REF!</v>
      </c>
      <c r="J35" s="41" t="e">
        <f>#REF!</f>
        <v>#REF!</v>
      </c>
      <c r="K35" s="45"/>
      <c r="L35" s="37">
        <v>0.37940000000000002</v>
      </c>
      <c r="M35" s="41"/>
      <c r="N35" s="39">
        <f>Таблица13[[#This Row],[Промежуточные дивиденды на акцию, руб]]+Таблица13[[#This Row],[Дивиденды на акцию, руб.]]</f>
        <v>0.37940000000000002</v>
      </c>
      <c r="O35" s="101">
        <v>2.84</v>
      </c>
      <c r="P35" s="76">
        <v>0.13400000000000001</v>
      </c>
      <c r="R35"/>
      <c r="S35"/>
    </row>
    <row r="36" spans="1:19" x14ac:dyDescent="0.25">
      <c r="A36" s="10" t="s">
        <v>58</v>
      </c>
      <c r="B36" s="30" t="str">
        <f>Таблица1[[#This Row],[Название компании]]</f>
        <v xml:space="preserve">Э.ОН Россия </v>
      </c>
      <c r="C36" s="44" t="s">
        <v>57</v>
      </c>
      <c r="D36" s="44"/>
      <c r="E36" s="33">
        <f>Таблица1[[#This Row],[Дата закрытия реестра под ГОСА]]</f>
        <v>41778</v>
      </c>
      <c r="F36" s="33">
        <f>Таблица1[[#This Row],[Дата проведения ГОСА]]</f>
        <v>41816</v>
      </c>
      <c r="G36" s="33">
        <f>Таблица1[[#This Row],[Дата закрытия реестра под дивиденды (Dividend Record Date)]]</f>
        <v>41827</v>
      </c>
      <c r="H36" s="75" t="e">
        <f>#REF!</f>
        <v>#REF!</v>
      </c>
      <c r="I36" s="34" t="e">
        <f>#REF!</f>
        <v>#REF!</v>
      </c>
      <c r="J36" s="41" t="e">
        <f>#REF!</f>
        <v>#REF!</v>
      </c>
      <c r="K36" s="42"/>
      <c r="L36" s="37">
        <v>2.4984000000000002</v>
      </c>
      <c r="M36" s="47"/>
      <c r="N36" s="49">
        <f>Таблица13[[#This Row],[Промежуточные дивиденды на акцию, руб]]+Таблица13[[#This Row],[Дивиденды на акцию, руб.]]</f>
        <v>2.4984000000000002</v>
      </c>
      <c r="O36" s="101">
        <v>57.3</v>
      </c>
      <c r="P36" s="76">
        <v>4.3602094240837705E-2</v>
      </c>
      <c r="R36"/>
      <c r="S36"/>
    </row>
    <row r="37" spans="1:19" x14ac:dyDescent="0.25">
      <c r="A37" s="10"/>
      <c r="B37" s="30" t="str">
        <f>Таблица1[[#This Row],[Название компании]]</f>
        <v xml:space="preserve">Аэрофлот </v>
      </c>
      <c r="C37" s="33"/>
      <c r="D37" s="33"/>
      <c r="E37" s="33">
        <f>Таблица1[[#This Row],[Дата закрытия реестра под ГОСА]]</f>
        <v>41771</v>
      </c>
      <c r="F37" s="33">
        <v>41806</v>
      </c>
      <c r="G37" s="33">
        <f>Таблица1[[#This Row],[Дата закрытия реестра под дивиденды (Dividend Record Date)]]</f>
        <v>41828</v>
      </c>
      <c r="H37" s="75" t="e">
        <f>#REF!</f>
        <v>#REF!</v>
      </c>
      <c r="I37" s="55" t="e">
        <f>#REF!</f>
        <v>#REF!</v>
      </c>
      <c r="J37" s="55" t="e">
        <f>#REF!</f>
        <v>#REF!</v>
      </c>
      <c r="K37" s="55"/>
      <c r="L37" s="103">
        <v>1.6698799999999999E-4</v>
      </c>
      <c r="M37" s="59"/>
      <c r="N37" s="39">
        <f>Таблица13[[#This Row],[Промежуточные дивиденды на акцию, руб]]+Таблица13[[#This Row],[Дивиденды на акцию, руб.]]</f>
        <v>1.6698799999999999E-4</v>
      </c>
      <c r="O37" s="101">
        <v>6.5620000000000001E-3</v>
      </c>
      <c r="P37" s="76">
        <v>2.544772935080768E-2</v>
      </c>
      <c r="R37"/>
      <c r="S37"/>
    </row>
    <row r="38" spans="1:19" x14ac:dyDescent="0.25">
      <c r="A38" s="9" t="s">
        <v>60</v>
      </c>
      <c r="B38" s="30" t="str">
        <f>Таблица1[[#This Row],[Название компании]]</f>
        <v>ТГК-1</v>
      </c>
      <c r="C38" s="44" t="s">
        <v>59</v>
      </c>
      <c r="D38" s="44"/>
      <c r="E38" s="33">
        <f>Таблица1[[#This Row],[Дата закрытия реестра под ГОСА]]</f>
        <v>41775</v>
      </c>
      <c r="F38" s="33">
        <f>Таблица1[[#This Row],[Дата проведения ГОСА]]</f>
        <v>41806</v>
      </c>
      <c r="G38" s="33">
        <f>Таблица1[[#This Row],[Дата закрытия реестра под дивиденды (Dividend Record Date)]]</f>
        <v>41824</v>
      </c>
      <c r="H38" s="75" t="e">
        <f>#REF!</f>
        <v>#REF!</v>
      </c>
      <c r="I38" s="34" t="e">
        <f>#REF!</f>
        <v>#REF!</v>
      </c>
      <c r="J38" s="41" t="e">
        <f>#REF!</f>
        <v>#REF!</v>
      </c>
      <c r="K38" s="42"/>
      <c r="L38" s="37">
        <v>5.5899999999999998E-2</v>
      </c>
      <c r="M38" s="47"/>
      <c r="N38" s="49">
        <f>Таблица13[[#This Row],[Промежуточные дивиденды на акцию, руб]]+Таблица13[[#This Row],[Дивиденды на акцию, руб.]]</f>
        <v>5.5899999999999998E-2</v>
      </c>
      <c r="O38" s="101">
        <v>1.0341</v>
      </c>
      <c r="P38" s="76">
        <v>5.405666763369113E-2</v>
      </c>
      <c r="R38"/>
      <c r="S38"/>
    </row>
    <row r="39" spans="1:19" x14ac:dyDescent="0.25">
      <c r="A39" s="10" t="s">
        <v>62</v>
      </c>
      <c r="B39" s="30" t="str">
        <f>Таблица1[[#This Row],[Название компании]]</f>
        <v>Энел ОГК-5</v>
      </c>
      <c r="C39" s="44" t="s">
        <v>61</v>
      </c>
      <c r="D39" s="44"/>
      <c r="E39" s="33">
        <v>41764</v>
      </c>
      <c r="F39" s="33">
        <f>Таблица1[[#This Row],[Дата проведения ГОСА]]</f>
        <v>41816</v>
      </c>
      <c r="G39" s="33">
        <f>Таблица1[[#This Row],[Дата закрытия реестра под дивиденды (Dividend Record Date)]]</f>
        <v>41827</v>
      </c>
      <c r="H39" s="75" t="e">
        <f>#REF!</f>
        <v>#REF!</v>
      </c>
      <c r="I39" s="34" t="e">
        <f>#REF!</f>
        <v>#REF!</v>
      </c>
      <c r="J39" s="41" t="e">
        <f>#REF!</f>
        <v>#REF!</v>
      </c>
      <c r="K39" s="42"/>
      <c r="L39" s="37">
        <v>0.77700000000000002</v>
      </c>
      <c r="M39" s="58"/>
      <c r="N39" s="49">
        <f>Таблица13[[#This Row],[Промежуточные дивиденды на акцию, руб]]+Таблица13[[#This Row],[Дивиденды на акцию, руб.]]</f>
        <v>0.77700000000000002</v>
      </c>
      <c r="O39" s="101">
        <v>84.32</v>
      </c>
      <c r="P39" s="76">
        <v>9.2148956356736256E-3</v>
      </c>
      <c r="R39"/>
      <c r="S39"/>
    </row>
    <row r="40" spans="1:19" x14ac:dyDescent="0.25">
      <c r="A40" s="9" t="s">
        <v>64</v>
      </c>
      <c r="B40" s="30" t="str">
        <f>Таблица1[[#This Row],[Название компании]]</f>
        <v>ТМК</v>
      </c>
      <c r="C40" s="44" t="s">
        <v>63</v>
      </c>
      <c r="D40" s="44"/>
      <c r="E40" s="33">
        <f>Таблица1[[#This Row],[Дата закрытия реестра под ГОСА]]</f>
        <v>41764</v>
      </c>
      <c r="F40" s="33">
        <f>Таблица1[[#This Row],[Дата проведения ГОСА]]</f>
        <v>41809</v>
      </c>
      <c r="G40" s="33">
        <f>Таблица1[[#This Row],[Дата закрытия реестра под дивиденды (Dividend Record Date)]]</f>
        <v>41827</v>
      </c>
      <c r="H40" s="75" t="e">
        <f>#REF!</f>
        <v>#REF!</v>
      </c>
      <c r="I40" s="34" t="e">
        <f>#REF!</f>
        <v>#REF!</v>
      </c>
      <c r="J40" s="41" t="e">
        <f>#REF!</f>
        <v>#REF!</v>
      </c>
      <c r="K40" s="42"/>
      <c r="L40" s="37">
        <v>0</v>
      </c>
      <c r="M40" s="41"/>
      <c r="N40" s="39">
        <f>Таблица13[[#This Row],[Промежуточные дивиденды на акцию, руб]]+Таблица13[[#This Row],[Дивиденды на акцию, руб.]]</f>
        <v>0</v>
      </c>
      <c r="O40" s="101"/>
      <c r="P40" s="76">
        <v>0</v>
      </c>
      <c r="R40"/>
      <c r="S40"/>
    </row>
    <row r="41" spans="1:19" x14ac:dyDescent="0.25">
      <c r="A41" s="10" t="s">
        <v>66</v>
      </c>
      <c r="B41" s="30" t="str">
        <f>Таблица1[[#This Row],[Название компании]]</f>
        <v xml:space="preserve">РУСАЛ </v>
      </c>
      <c r="C41" s="44" t="s">
        <v>65</v>
      </c>
      <c r="D41" s="44"/>
      <c r="E41" s="33">
        <f>Таблица1[[#This Row],[Дата закрытия реестра под ГОСА]]</f>
        <v>0</v>
      </c>
      <c r="F41" s="33">
        <f>Таблица1[[#This Row],[Дата проведения ГОСА]]</f>
        <v>0</v>
      </c>
      <c r="G41" s="33">
        <f>Таблица1[[#This Row],[Дата закрытия реестра под дивиденды (Dividend Record Date)]]</f>
        <v>0</v>
      </c>
      <c r="H41" s="75" t="e">
        <f>#REF!</f>
        <v>#REF!</v>
      </c>
      <c r="I41" s="33" t="e">
        <f>#REF!</f>
        <v>#REF!</v>
      </c>
      <c r="J41" s="33"/>
      <c r="K41" s="33" t="e">
        <f>#REF!</f>
        <v>#REF!</v>
      </c>
      <c r="L41" s="65">
        <v>40</v>
      </c>
      <c r="M41" s="33" t="e">
        <f>#REF!</f>
        <v>#REF!</v>
      </c>
      <c r="N41" s="75" t="e">
        <f>#REF!</f>
        <v>#REF!</v>
      </c>
      <c r="O41" s="101">
        <v>621</v>
      </c>
      <c r="P41" s="76">
        <v>6.4412238325281798E-2</v>
      </c>
      <c r="R41"/>
      <c r="S41"/>
    </row>
    <row r="42" spans="1:19" x14ac:dyDescent="0.25">
      <c r="A42" s="9" t="s">
        <v>68</v>
      </c>
      <c r="B42" s="30" t="str">
        <f>Таблица1[[#This Row],[Название компании]]</f>
        <v xml:space="preserve">Группа ЛСР </v>
      </c>
      <c r="C42" s="44" t="s">
        <v>67</v>
      </c>
      <c r="D42" s="44"/>
      <c r="E42" s="33">
        <f>Таблица1[[#This Row],[Дата закрытия реестра под ГОСА]]</f>
        <v>41764</v>
      </c>
      <c r="F42" s="33">
        <f>Таблица1[[#This Row],[Дата проведения ГОСА]]</f>
        <v>41810</v>
      </c>
      <c r="G42" s="33">
        <f>Таблица1[[#This Row],[Дата закрытия реестра под дивиденды (Dividend Record Date)]]</f>
        <v>41821</v>
      </c>
      <c r="H42" s="75" t="e">
        <f>#REF!</f>
        <v>#REF!</v>
      </c>
      <c r="I42" s="34" t="e">
        <f>#REF!</f>
        <v>#REF!</v>
      </c>
      <c r="J42" s="41" t="e">
        <f>#REF!</f>
        <v>#REF!</v>
      </c>
      <c r="K42" s="42"/>
      <c r="L42" s="104">
        <v>3.4000000000000002E-4</v>
      </c>
      <c r="M42" s="47"/>
      <c r="N42" s="49">
        <f>Таблица13[[#This Row],[Промежуточные дивиденды на акцию, руб]]+Таблица13[[#This Row],[Дивиденды на акцию, руб.]]</f>
        <v>3.4000000000000002E-4</v>
      </c>
      <c r="O42" s="101">
        <v>5.7970000000000001E-2</v>
      </c>
      <c r="P42" s="76">
        <v>5.8651026392961877E-3</v>
      </c>
      <c r="R42"/>
      <c r="S42"/>
    </row>
    <row r="43" spans="1:19" x14ac:dyDescent="0.25">
      <c r="A43" s="10" t="s">
        <v>70</v>
      </c>
      <c r="B43" s="30" t="str">
        <f>Таблица1[[#This Row],[Название компании]]</f>
        <v xml:space="preserve">ФСК ЕЭС </v>
      </c>
      <c r="C43" s="44" t="s">
        <v>69</v>
      </c>
      <c r="D43" s="44"/>
      <c r="E43" s="33">
        <f>Таблица1[[#This Row],[Дата закрытия реестра под ГОСА]]</f>
        <v>41782</v>
      </c>
      <c r="F43" s="33">
        <f>Таблица1[[#This Row],[Дата проведения ГОСА]]</f>
        <v>41817</v>
      </c>
      <c r="G43" s="33">
        <f>Таблица1[[#This Row],[Дата закрытия реестра под дивиденды (Dividend Record Date)]]</f>
        <v>41836</v>
      </c>
      <c r="H43" s="75" t="e">
        <f>#REF!</f>
        <v>#REF!</v>
      </c>
      <c r="I43" s="34" t="e">
        <f>#REF!</f>
        <v>#REF!</v>
      </c>
      <c r="J43" s="41" t="e">
        <f>#REF!</f>
        <v>#REF!</v>
      </c>
      <c r="K43" s="42"/>
      <c r="L43" s="65">
        <v>0</v>
      </c>
      <c r="M43" s="47"/>
      <c r="N43" s="49">
        <f>Таблица13[[#This Row],[Промежуточные дивиденды на акцию, руб]]+Таблица13[[#This Row],[Дивиденды на акцию, руб.]]</f>
        <v>0</v>
      </c>
      <c r="O43" s="101">
        <v>8.2760000000000004E-3</v>
      </c>
      <c r="P43" s="76">
        <v>0</v>
      </c>
      <c r="R43"/>
      <c r="S43"/>
    </row>
    <row r="44" spans="1:19" x14ac:dyDescent="0.25">
      <c r="A44" s="9" t="s">
        <v>72</v>
      </c>
      <c r="B44" s="30" t="str">
        <f>Таблица1[[#This Row],[Название компании]]</f>
        <v>Интер РАО</v>
      </c>
      <c r="C44" s="44" t="s">
        <v>71</v>
      </c>
      <c r="D44" s="44"/>
      <c r="E44" s="33">
        <f>Таблица1[[#This Row],[Дата закрытия реестра под ГОСА]]</f>
        <v>41747</v>
      </c>
      <c r="F44" s="33">
        <f>Таблица1[[#This Row],[Дата проведения ГОСА]]</f>
        <v>41784</v>
      </c>
      <c r="G44" s="33">
        <v>41806</v>
      </c>
      <c r="H44" s="75" t="e">
        <f>#REF!</f>
        <v>#REF!</v>
      </c>
      <c r="I44" s="34" t="e">
        <f>#REF!</f>
        <v>#REF!</v>
      </c>
      <c r="J44" s="41" t="e">
        <f>#REF!</f>
        <v>#REF!</v>
      </c>
      <c r="K44" s="42"/>
      <c r="L44" s="65">
        <v>0.04</v>
      </c>
      <c r="M44" s="47"/>
      <c r="N44" s="49">
        <f>Таблица13[[#This Row],[Промежуточные дивиденды на акцию, руб]]+Таблица13[[#This Row],[Дивиденды на акцию, руб.]]</f>
        <v>0.04</v>
      </c>
      <c r="O44" s="101">
        <v>0.81040000000000001</v>
      </c>
      <c r="P44" s="76">
        <v>4.9358341559723594E-2</v>
      </c>
      <c r="R44"/>
      <c r="S44"/>
    </row>
    <row r="45" spans="1:19" x14ac:dyDescent="0.25">
      <c r="A45" s="10" t="s">
        <v>74</v>
      </c>
      <c r="B45" s="30" t="str">
        <f>Таблица1[[#This Row],[Название компании]]</f>
        <v>Мосэнерго</v>
      </c>
      <c r="C45" s="44" t="s">
        <v>73</v>
      </c>
      <c r="D45" s="44"/>
      <c r="E45" s="33">
        <f>Таблица1[[#This Row],[Дата закрытия реестра под ГОСА]]</f>
        <v>41754</v>
      </c>
      <c r="F45" s="33">
        <f>Таблица1[[#This Row],[Дата проведения ГОСА]]</f>
        <v>41794</v>
      </c>
      <c r="G45" s="33">
        <f>Таблица1[[#This Row],[Дата закрытия реестра под дивиденды (Dividend Record Date)]]</f>
        <v>41806</v>
      </c>
      <c r="H45" s="75" t="e">
        <f>#REF!</f>
        <v>#REF!</v>
      </c>
      <c r="I45" s="34" t="e">
        <f>#REF!</f>
        <v>#REF!</v>
      </c>
      <c r="J45" s="41" t="e">
        <f>#REF!</f>
        <v>#REF!</v>
      </c>
      <c r="K45" s="42"/>
      <c r="L45" s="65">
        <v>20</v>
      </c>
      <c r="M45" s="47"/>
      <c r="N45" s="49">
        <f>Таблица13[[#This Row],[Промежуточные дивиденды на акцию, руб]]+Таблица13[[#This Row],[Дивиденды на акцию, руб.]]</f>
        <v>20</v>
      </c>
      <c r="O45" s="101">
        <v>268.98</v>
      </c>
      <c r="P45" s="76">
        <v>7.435497062978659E-2</v>
      </c>
      <c r="R45"/>
      <c r="S45"/>
    </row>
    <row r="46" spans="1:19" x14ac:dyDescent="0.25">
      <c r="A46" s="9" t="s">
        <v>76</v>
      </c>
      <c r="B46" s="30" t="str">
        <f>Таблица1[[#This Row],[Название компании]]</f>
        <v xml:space="preserve">М.видео </v>
      </c>
      <c r="C46" s="44" t="s">
        <v>75</v>
      </c>
      <c r="D46" s="44"/>
      <c r="E46" s="33">
        <v>41771</v>
      </c>
      <c r="F46" s="33">
        <v>41820</v>
      </c>
      <c r="G46" s="33">
        <f>Таблица1[[#This Row],[Дата закрытия реестра под дивиденды (Dividend Record Date)]]</f>
        <v>41824</v>
      </c>
      <c r="H46" s="75" t="e">
        <f>#REF!</f>
        <v>#REF!</v>
      </c>
      <c r="I46" s="34" t="e">
        <f>#REF!</f>
        <v>#REF!</v>
      </c>
      <c r="J46" s="41" t="e">
        <f>#REF!</f>
        <v>#REF!</v>
      </c>
      <c r="K46" s="42"/>
      <c r="L46" s="65">
        <v>0</v>
      </c>
      <c r="M46" s="47"/>
      <c r="N46" s="49">
        <f>Таблица13[[#This Row],[Промежуточные дивиденды на акцию, руб]]+Таблица13[[#This Row],[Дивиденды на акцию, руб.]]</f>
        <v>0</v>
      </c>
      <c r="O46" s="101">
        <v>76.599999999999994</v>
      </c>
      <c r="P46" s="105">
        <v>0</v>
      </c>
      <c r="R46"/>
      <c r="S46"/>
    </row>
    <row r="47" spans="1:19" x14ac:dyDescent="0.25">
      <c r="A47" s="10" t="s">
        <v>78</v>
      </c>
      <c r="B47" s="30" t="str">
        <f>Таблица1[[#This Row],[Название компании]]</f>
        <v xml:space="preserve">ПИК </v>
      </c>
      <c r="C47" s="44" t="s">
        <v>77</v>
      </c>
      <c r="D47" s="44"/>
      <c r="E47" s="33">
        <f>Таблица1[[#This Row],[Дата закрытия реестра под ГОСА]]</f>
        <v>41786</v>
      </c>
      <c r="F47" s="33">
        <f>Таблица1[[#This Row],[Дата проведения ГОСА]]</f>
        <v>41820</v>
      </c>
      <c r="G47" s="33">
        <f>Таблица1[[#This Row],[Дата закрытия реестра под дивиденды (Dividend Record Date)]]</f>
        <v>0</v>
      </c>
      <c r="H47" s="75" t="e">
        <f>#REF!</f>
        <v>#REF!</v>
      </c>
      <c r="I47" s="34" t="e">
        <f>#REF!</f>
        <v>#REF!</v>
      </c>
      <c r="J47" s="41" t="e">
        <f>#REF!</f>
        <v>#REF!</v>
      </c>
      <c r="K47" s="42"/>
      <c r="L47" s="65">
        <v>0</v>
      </c>
      <c r="M47" s="50"/>
      <c r="N47" s="60">
        <f>Таблица13[[#This Row],[Промежуточные дивиденды на акцию, руб]]+Таблица13[[#This Row],[Дивиденды на акцию, руб.]]</f>
        <v>0</v>
      </c>
      <c r="O47" s="101">
        <v>0.504</v>
      </c>
      <c r="P47" s="76">
        <v>0</v>
      </c>
      <c r="R47"/>
      <c r="S47"/>
    </row>
    <row r="48" spans="1:19" x14ac:dyDescent="0.25">
      <c r="A48" s="9" t="s">
        <v>80</v>
      </c>
      <c r="B48" s="30" t="str">
        <f>Таблица1[[#This Row],[Название компании]]</f>
        <v xml:space="preserve">Россети </v>
      </c>
      <c r="C48" s="44" t="s">
        <v>79</v>
      </c>
      <c r="D48" s="32"/>
      <c r="E48" s="33">
        <f>Таблица1[[#This Row],[Дата закрытия реестра под ГОСА]]</f>
        <v>41785</v>
      </c>
      <c r="F48" s="33">
        <f>Таблица1[[#This Row],[Дата проведения ГОСА]]</f>
        <v>41820</v>
      </c>
      <c r="G48" s="33">
        <f>Таблица1[[#This Row],[Дата закрытия реестра под дивиденды (Dividend Record Date)]]</f>
        <v>0</v>
      </c>
      <c r="H48" s="75" t="e">
        <f>#REF!</f>
        <v>#REF!</v>
      </c>
      <c r="I48" s="34" t="e">
        <f>#REF!</f>
        <v>#REF!</v>
      </c>
      <c r="J48" s="41" t="e">
        <f>#REF!</f>
        <v>#REF!</v>
      </c>
      <c r="K48" s="42"/>
      <c r="L48" s="65">
        <v>0</v>
      </c>
      <c r="M48" s="47"/>
      <c r="N48" s="49">
        <f>Таблица13[[#This Row],[Промежуточные дивиденды на акцию, руб]]+Таблица13[[#This Row],[Дивиденды на акцию, руб.]]</f>
        <v>0</v>
      </c>
      <c r="O48" s="101">
        <v>626.1</v>
      </c>
      <c r="P48" s="76">
        <v>0</v>
      </c>
      <c r="R48"/>
      <c r="S48"/>
    </row>
    <row r="49" spans="1:19" x14ac:dyDescent="0.25">
      <c r="A49" s="10" t="s">
        <v>82</v>
      </c>
      <c r="B49" s="30" t="str">
        <f>Таблица1[[#This Row],[Название компании]]</f>
        <v xml:space="preserve">Группа Черкизово </v>
      </c>
      <c r="C49" s="44" t="s">
        <v>81</v>
      </c>
      <c r="D49" s="32" t="s">
        <v>153</v>
      </c>
      <c r="E49" s="33">
        <f>Таблица1[[#This Row],[Дата закрытия реестра под ГОСА]]</f>
        <v>41771</v>
      </c>
      <c r="F49" s="33">
        <f>Таблица1[[#This Row],[Дата проведения ГОСА]]</f>
        <v>41820</v>
      </c>
      <c r="G49" s="33">
        <f>Таблица1[[#This Row],[Дата закрытия реестра под дивиденды (Dividend Record Date)]]</f>
        <v>0</v>
      </c>
      <c r="H49" s="75" t="e">
        <f>#REF!</f>
        <v>#REF!</v>
      </c>
      <c r="I49" s="34" t="e">
        <f>#REF!</f>
        <v>#REF!</v>
      </c>
      <c r="J49" s="41" t="e">
        <f>#REF!</f>
        <v>#REF!</v>
      </c>
      <c r="K49" s="42"/>
      <c r="L49" s="65">
        <v>0</v>
      </c>
      <c r="M49" s="47"/>
      <c r="N49" s="49">
        <f>Таблица13[[#This Row],[Промежуточные дивиденды на акцию, руб]]+Таблица13[[#This Row],[Дивиденды на акцию, руб.]]</f>
        <v>0</v>
      </c>
      <c r="O49" s="101">
        <v>406.05</v>
      </c>
      <c r="P49" s="76">
        <v>0</v>
      </c>
      <c r="R49"/>
      <c r="S49"/>
    </row>
    <row r="50" spans="1:19" x14ac:dyDescent="0.25">
      <c r="A50" s="9" t="s">
        <v>84</v>
      </c>
      <c r="B50" s="30" t="str">
        <f>Таблица1[[#This Row],[Название компании]]</f>
        <v xml:space="preserve">ДИКСИ Групп </v>
      </c>
      <c r="C50" s="44" t="s">
        <v>83</v>
      </c>
      <c r="D50" s="44"/>
      <c r="E50" s="33">
        <f>Таблица1[[#This Row],[Дата закрытия реестра под ГОСА]]</f>
        <v>41771</v>
      </c>
      <c r="F50" s="33">
        <f>Таблица1[[#This Row],[Дата проведения ГОСА]]</f>
        <v>41817</v>
      </c>
      <c r="G50" s="33">
        <f>Таблица1[[#This Row],[Дата закрытия реестра под дивиденды (Dividend Record Date)]]</f>
        <v>0</v>
      </c>
      <c r="H50" s="75" t="e">
        <f>#REF!</f>
        <v>#REF!</v>
      </c>
      <c r="I50" s="34" t="e">
        <f>#REF!</f>
        <v>#REF!</v>
      </c>
      <c r="J50" s="41" t="e">
        <f>#REF!</f>
        <v>#REF!</v>
      </c>
      <c r="K50" s="42"/>
      <c r="L50" s="65">
        <v>7.09</v>
      </c>
      <c r="M50" s="47"/>
      <c r="N50" s="49">
        <f>Таблица13[[#This Row],[Промежуточные дивиденды на акцию, руб]]+Таблица13[[#This Row],[Дивиденды на акцию, руб.]]</f>
        <v>7.09</v>
      </c>
      <c r="O50" s="101">
        <v>113</v>
      </c>
      <c r="P50" s="76">
        <v>6.2743362831858412E-2</v>
      </c>
      <c r="R50"/>
      <c r="S50"/>
    </row>
    <row r="51" spans="1:19" x14ac:dyDescent="0.25">
      <c r="A51" s="10" t="s">
        <v>86</v>
      </c>
      <c r="B51" s="30" t="str">
        <f>Таблица1[[#This Row],[Название компании]]</f>
        <v xml:space="preserve">МОСТОТРЕСТ </v>
      </c>
      <c r="C51" s="44" t="s">
        <v>85</v>
      </c>
      <c r="D51" s="32"/>
      <c r="E51" s="33">
        <f>Таблица1[[#This Row],[Дата закрытия реестра под ГОСА]]</f>
        <v>41771</v>
      </c>
      <c r="F51" s="33">
        <f>Таблица1[[#This Row],[Дата проведения ГОСА]]</f>
        <v>41817</v>
      </c>
      <c r="G51" s="33">
        <f>Таблица1[[#This Row],[Дата закрытия реестра под дивиденды (Dividend Record Date)]]</f>
        <v>41836</v>
      </c>
      <c r="H51" s="75" t="e">
        <f>#REF!</f>
        <v>#REF!</v>
      </c>
      <c r="I51" s="34" t="e">
        <f>#REF!</f>
        <v>#REF!</v>
      </c>
      <c r="J51" s="41" t="e">
        <f>#REF!</f>
        <v>#REF!</v>
      </c>
      <c r="K51" s="42"/>
      <c r="L51" s="65">
        <v>0</v>
      </c>
      <c r="M51" s="50"/>
      <c r="N51" s="60">
        <f>Таблица13[[#This Row],[Промежуточные дивиденды на акцию, руб]]+Таблица13[[#This Row],[Дивиденды на акцию, руб.]]</f>
        <v>0</v>
      </c>
      <c r="O51" s="101">
        <v>6.82</v>
      </c>
      <c r="P51" s="76">
        <v>0</v>
      </c>
      <c r="R51"/>
      <c r="S51"/>
    </row>
    <row r="52" spans="1:19" x14ac:dyDescent="0.25">
      <c r="A52" s="9" t="s">
        <v>88</v>
      </c>
      <c r="B52" s="30" t="str">
        <f>Таблица1[[#This Row],[Название компании]]</f>
        <v xml:space="preserve">ММК </v>
      </c>
      <c r="C52" s="44" t="s">
        <v>87</v>
      </c>
      <c r="D52" s="32" t="s">
        <v>153</v>
      </c>
      <c r="E52" s="33">
        <f>Таблица1[[#This Row],[Дата закрытия реестра под ГОСА]]</f>
        <v>41743</v>
      </c>
      <c r="F52" s="33">
        <f>Таблица1[[#This Row],[Дата проведения ГОСА]]</f>
        <v>41789</v>
      </c>
      <c r="G52" s="33">
        <f>Таблица1[[#This Row],[Дата закрытия реестра под дивиденды (Dividend Record Date)]]</f>
        <v>0</v>
      </c>
      <c r="H52" s="75" t="e">
        <f>#REF!</f>
        <v>#REF!</v>
      </c>
      <c r="I52" s="34" t="e">
        <f>#REF!</f>
        <v>#REF!</v>
      </c>
      <c r="J52" s="41" t="e">
        <f>#REF!</f>
        <v>#REF!</v>
      </c>
      <c r="K52" s="42"/>
      <c r="L52" s="65">
        <v>0</v>
      </c>
      <c r="M52" s="47"/>
      <c r="N52" s="49">
        <f>Таблица13[[#This Row],[Промежуточные дивиденды на акцию, руб]]+Таблица13[[#This Row],[Дивиденды на акцию, руб.]]</f>
        <v>0</v>
      </c>
      <c r="O52" s="101">
        <v>1263</v>
      </c>
      <c r="P52" s="76">
        <v>0</v>
      </c>
      <c r="R52"/>
      <c r="S52"/>
    </row>
    <row r="53" spans="1:19" x14ac:dyDescent="0.25">
      <c r="A53" s="10" t="s">
        <v>90</v>
      </c>
      <c r="B53" s="30" t="str">
        <f>Таблица1[[#This Row],[Название компании]]</f>
        <v xml:space="preserve">Фармстандарт </v>
      </c>
      <c r="C53" s="44" t="s">
        <v>89</v>
      </c>
      <c r="D53" s="61"/>
      <c r="E53" s="33">
        <f>Таблица1[[#This Row],[Дата закрытия реестра под ГОСА]]</f>
        <v>41771</v>
      </c>
      <c r="F53" s="33">
        <f>Таблица1[[#This Row],[Дата проведения ГОСА]]</f>
        <v>41789</v>
      </c>
      <c r="G53" s="67">
        <f>Таблица1[[#This Row],[Дата закрытия реестра под дивиденды (Dividend Record Date)]]</f>
        <v>0</v>
      </c>
      <c r="H53" s="75" t="e">
        <f>#REF!</f>
        <v>#REF!</v>
      </c>
      <c r="I53" s="34" t="e">
        <f>#REF!</f>
        <v>#REF!</v>
      </c>
      <c r="J53" s="41" t="e">
        <f>#REF!</f>
        <v>#REF!</v>
      </c>
      <c r="K53" s="42"/>
      <c r="L53" s="66">
        <v>2.3363999999999999E-2</v>
      </c>
      <c r="M53" s="47"/>
      <c r="N53" s="49">
        <f>Таблица13[[#This Row],[Промежуточные дивиденды на акцию, руб]]+Таблица13[[#This Row],[Дивиденды на акцию, руб.]]</f>
        <v>2.3363999999999999E-2</v>
      </c>
      <c r="O53" s="101">
        <v>2.25</v>
      </c>
      <c r="P53" s="76">
        <v>1.0383999999999999E-2</v>
      </c>
      <c r="R53"/>
      <c r="S53"/>
    </row>
    <row r="54" spans="1:19" s="5" customFormat="1" x14ac:dyDescent="0.25">
      <c r="A54" s="11" t="s">
        <v>92</v>
      </c>
      <c r="B54" s="30" t="str">
        <f>Таблица1[[#This Row],[Название компании]]</f>
        <v xml:space="preserve">НМТП </v>
      </c>
      <c r="C54" s="54" t="s">
        <v>91</v>
      </c>
      <c r="D54" s="54"/>
      <c r="E54" s="67">
        <f>Таблица1[[#This Row],[Дата закрытия реестра под ГОСА]]</f>
        <v>41766</v>
      </c>
      <c r="F54" s="67">
        <f>Таблица1[[#This Row],[Дата проведения ГОСА]]</f>
        <v>41817</v>
      </c>
      <c r="G54" s="33">
        <f>Таблица1[[#This Row],[Дата закрытия реестра под дивиденды (Dividend Record Date)]]</f>
        <v>41829</v>
      </c>
      <c r="H54" s="75" t="e">
        <f>#REF!</f>
        <v>#REF!</v>
      </c>
      <c r="I54" s="34" t="e">
        <f>#REF!</f>
        <v>#REF!</v>
      </c>
      <c r="J54" s="41" t="e">
        <f>#REF!</f>
        <v>#REF!</v>
      </c>
      <c r="K54" s="42"/>
      <c r="L54" s="37">
        <v>52.52</v>
      </c>
      <c r="M54" s="47"/>
      <c r="N54" s="49">
        <f>Таблица13[[#This Row],[Промежуточные дивиденды на акцию, руб]]+Таблица13[[#This Row],[Дивиденды на акцию, руб.]]</f>
        <v>52.52</v>
      </c>
      <c r="O54" s="101">
        <v>648</v>
      </c>
      <c r="P54" s="76">
        <v>8.104938271604939E-2</v>
      </c>
      <c r="R54"/>
      <c r="S54"/>
    </row>
    <row r="55" spans="1:19" x14ac:dyDescent="0.25">
      <c r="B55" s="30" t="str">
        <f>Таблица1[[#This Row],[Название компании]]</f>
        <v xml:space="preserve">СОЛЛЕРС </v>
      </c>
      <c r="C55" s="54"/>
      <c r="D55" s="54"/>
      <c r="E55" s="67">
        <f>Таблица1[[#This Row],[Дата закрытия реестра под ГОСА]]</f>
        <v>41743</v>
      </c>
      <c r="F55" s="33">
        <f>Таблица1[[#This Row],[Дата проведения ГОСА]]</f>
        <v>41789</v>
      </c>
      <c r="G55" s="33">
        <f>Таблица1[[#This Row],[Дата закрытия реестра под дивиденды (Dividend Record Date)]]</f>
        <v>41801</v>
      </c>
      <c r="H55" s="75" t="e">
        <f>#REF!</f>
        <v>#REF!</v>
      </c>
      <c r="I55" s="57" t="e">
        <f>#REF!</f>
        <v>#REF!</v>
      </c>
      <c r="J55" s="57"/>
      <c r="K55" s="62"/>
      <c r="L55" s="37">
        <v>0.11</v>
      </c>
      <c r="M55" s="55"/>
      <c r="N55" s="57">
        <f>Таблица13[[#This Row],[Промежуточные дивиденды на акцию, руб]]+Таблица13[[#This Row],[Дивиденды на акцию, руб.]]</f>
        <v>0.11</v>
      </c>
      <c r="O55" s="101">
        <v>38.9</v>
      </c>
      <c r="P55" s="76">
        <v>2.8277634961439589E-3</v>
      </c>
      <c r="R55"/>
      <c r="S55"/>
    </row>
    <row r="56" spans="1:19" x14ac:dyDescent="0.25">
      <c r="A56" s="1"/>
      <c r="B56" s="30" t="str">
        <f>Таблица1[[#This Row],[Название компании]]</f>
        <v xml:space="preserve">Банк Санкт-Петербург </v>
      </c>
      <c r="C56" s="29"/>
      <c r="D56" s="29"/>
      <c r="E56" s="67">
        <f>Таблица1[[#This Row],[Дата закрытия реестра под ГОСА]]</f>
        <v>41759</v>
      </c>
      <c r="F56" s="33">
        <f>Таблица1[[#This Row],[Дата проведения ГОСА]]</f>
        <v>41809</v>
      </c>
      <c r="G56" s="33">
        <f>Таблица1[[#This Row],[Дата закрытия реестра под дивиденды (Dividend Record Date)]]</f>
        <v>41827</v>
      </c>
      <c r="H56" s="75" t="e">
        <f>#REF!</f>
        <v>#REF!</v>
      </c>
      <c r="I56" s="33" t="e">
        <f>#REF!</f>
        <v>#REF!</v>
      </c>
      <c r="J56" s="33" t="e">
        <f>#REF!</f>
        <v>#REF!</v>
      </c>
      <c r="K56" s="33"/>
      <c r="L56" s="65">
        <v>5.9749999999999998E-2</v>
      </c>
      <c r="M56" s="33"/>
      <c r="N56" s="75">
        <f>Таблица13[[#This Row],[Промежуточные дивиденды на акцию, руб]]+Таблица13[[#This Row],[Дивиденды на акцию, руб.]]</f>
        <v>5.9749999999999998E-2</v>
      </c>
      <c r="O56" s="101">
        <v>1.2198</v>
      </c>
      <c r="P56" s="76">
        <v>4.8983439908181665E-2</v>
      </c>
      <c r="R56"/>
      <c r="S56"/>
    </row>
    <row r="57" spans="1:19" x14ac:dyDescent="0.25">
      <c r="A57" s="1"/>
      <c r="B57" s="30" t="str">
        <f>Таблица1[[#This Row],[Название компании]]</f>
        <v xml:space="preserve">МОЭСК </v>
      </c>
      <c r="C57" s="29"/>
      <c r="D57" s="29"/>
      <c r="E57" s="67">
        <f>Таблица1[[#This Row],[Дата закрытия реестра под ГОСА]]</f>
        <v>41771</v>
      </c>
      <c r="F57" s="33">
        <f>Таблица1[[#This Row],[Дата проведения ГОСА]]</f>
        <v>41814</v>
      </c>
      <c r="G57" s="33">
        <f>Таблица1[[#This Row],[Дата закрытия реестра под дивиденды (Dividend Record Date)]]</f>
        <v>41831</v>
      </c>
      <c r="H57" s="75" t="e">
        <f>#REF!</f>
        <v>#REF!</v>
      </c>
      <c r="I57" s="33" t="e">
        <f>#REF!</f>
        <v>#REF!</v>
      </c>
      <c r="J57" s="33" t="e">
        <f>#REF!</f>
        <v>#REF!</v>
      </c>
      <c r="K57" s="33"/>
      <c r="L57" s="65">
        <v>2.25</v>
      </c>
      <c r="M57" s="33"/>
      <c r="N57" s="75">
        <f>Таблица13[[#This Row],[Промежуточные дивиденды на акцию, руб]]+Таблица13[[#This Row],[Дивиденды на акцию, руб.]]</f>
        <v>2.25</v>
      </c>
      <c r="O57" s="101">
        <v>28.72</v>
      </c>
      <c r="P57" s="76">
        <v>7.8342618384401111E-2</v>
      </c>
      <c r="R57"/>
      <c r="S57"/>
    </row>
    <row r="58" spans="1:19" x14ac:dyDescent="0.25">
      <c r="A58" s="1"/>
      <c r="B58" s="97" t="str">
        <f>Таблица1[[#This Row],[Название компании]]</f>
        <v>Селигдар (прив.)</v>
      </c>
      <c r="C58" s="29"/>
      <c r="D58" s="29"/>
      <c r="E58" s="67">
        <f>Таблица1[[#This Row],[Дата закрытия реестра под ГОСА]]</f>
        <v>41767</v>
      </c>
      <c r="F58" s="33">
        <f>Таблица1[[#This Row],[Дата проведения ГОСА]]</f>
        <v>41816</v>
      </c>
      <c r="G58" s="33">
        <f>Таблица1[[#This Row],[Дата закрытия реестра под дивиденды (Dividend Record Date)]]</f>
        <v>41829</v>
      </c>
      <c r="H58" s="75" t="e">
        <f>#REF!</f>
        <v>#REF!</v>
      </c>
      <c r="I58" s="55" t="e">
        <f>#REF!</f>
        <v>#REF!</v>
      </c>
      <c r="J58" s="98" t="e">
        <f>#REF!</f>
        <v>#REF!</v>
      </c>
      <c r="K58" s="48"/>
      <c r="L58" s="72">
        <v>0</v>
      </c>
      <c r="M58" s="98"/>
      <c r="N58" s="39">
        <f>Таблица13[[#This Row],[Промежуточные дивиденды на акцию, руб]]+Таблица13[[#This Row],[Дивиденды на акцию, руб.]]</f>
        <v>0</v>
      </c>
      <c r="O58" s="101">
        <v>50.3</v>
      </c>
      <c r="P58" s="76">
        <v>0</v>
      </c>
      <c r="R58"/>
      <c r="S58"/>
    </row>
    <row r="59" spans="1:19" ht="15" customHeight="1" x14ac:dyDescent="0.25">
      <c r="A59" s="4" t="s">
        <v>94</v>
      </c>
      <c r="B59" s="30" t="str">
        <f>Таблица1[[#This Row],[Название компании]]</f>
        <v>Мечел, ао</v>
      </c>
      <c r="C59" s="68"/>
      <c r="D59" s="68"/>
      <c r="E59" s="67">
        <f>Таблица1[[#This Row],[Дата закрытия реестра под ГОСА]]</f>
        <v>41771</v>
      </c>
      <c r="F59" s="33">
        <f>Таблица1[[#This Row],[Дата проведения ГОСА]]</f>
        <v>41820</v>
      </c>
      <c r="G59" s="33">
        <f>Таблица1[[#This Row],[Дата закрытия реестра под дивиденды (Dividend Record Date)]]</f>
        <v>41831</v>
      </c>
      <c r="H59" s="75" t="e">
        <f>#REF!</f>
        <v>#REF!</v>
      </c>
      <c r="I59" s="69" t="e">
        <f>#REF!</f>
        <v>#REF!</v>
      </c>
      <c r="J59" s="70" t="e">
        <f>#REF!</f>
        <v>#REF!</v>
      </c>
      <c r="K59" s="71"/>
      <c r="L59" s="72">
        <v>0.05</v>
      </c>
      <c r="M59" s="70"/>
      <c r="N59" s="73">
        <f>Таблица13[[#This Row],[Промежуточные дивиденды на акцию, руб]]+Таблица13[[#This Row],[Дивиденды на акцию, руб.]]</f>
        <v>0.05</v>
      </c>
      <c r="O59" s="102">
        <v>24.5</v>
      </c>
      <c r="P59" s="76">
        <v>2.0408163265306124E-3</v>
      </c>
      <c r="R59"/>
      <c r="S59"/>
    </row>
    <row r="60" spans="1:19" ht="15" customHeight="1" x14ac:dyDescent="0.25">
      <c r="B60" s="88"/>
      <c r="C60" s="89"/>
      <c r="D60" s="89"/>
      <c r="E60" s="90"/>
      <c r="F60" s="91"/>
      <c r="G60" s="91"/>
      <c r="H60" s="91"/>
      <c r="I60" s="92"/>
      <c r="J60" s="93"/>
      <c r="K60" s="94"/>
      <c r="L60" s="95"/>
      <c r="M60" s="93"/>
      <c r="N60" s="94"/>
      <c r="O60" s="96"/>
      <c r="P60" s="74"/>
      <c r="S60"/>
    </row>
    <row r="61" spans="1:19" x14ac:dyDescent="0.25">
      <c r="A61" s="8" t="s">
        <v>112</v>
      </c>
      <c r="B61" s="182" t="s">
        <v>223</v>
      </c>
      <c r="C61" s="182"/>
      <c r="D61" s="182"/>
      <c r="E61" s="182"/>
    </row>
    <row r="62" spans="1:19" x14ac:dyDescent="0.25">
      <c r="B62" s="182" t="s">
        <v>224</v>
      </c>
      <c r="C62" s="182"/>
      <c r="D62" s="182"/>
      <c r="E62" s="182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3" t="s">
        <v>225</v>
      </c>
      <c r="E64" s="64" t="s">
        <v>226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росс.дивид.</vt:lpstr>
      <vt:lpstr>новые правила по дивидендам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Yalygin, Alexander</dc:creator>
  <cp:lastModifiedBy>Yakimuk, Ekaterina</cp:lastModifiedBy>
  <dcterms:created xsi:type="dcterms:W3CDTF">2014-03-25T07:02:09Z</dcterms:created>
  <dcterms:modified xsi:type="dcterms:W3CDTF">2014-11-24T11:21:44Z</dcterms:modified>
</cp:coreProperties>
</file>